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 firstSheet="6" activeTab="12"/>
  </bookViews>
  <sheets>
    <sheet name="AZC 17" sheetId="20" r:id="rId1"/>
    <sheet name="AZC 13" sheetId="13" r:id="rId2"/>
    <sheet name="LGB 12" sheetId="12" r:id="rId3"/>
    <sheet name="AZC 11 " sheetId="19" r:id="rId4"/>
    <sheet name="LGB 10.1" sheetId="11" r:id="rId5"/>
    <sheet name="LGB 10" sheetId="10" r:id="rId6"/>
    <sheet name="ASM 9" sheetId="9" r:id="rId7"/>
    <sheet name="GAZS 8" sheetId="8" r:id="rId8"/>
    <sheet name="JMJM 7" sheetId="30" r:id="rId9"/>
    <sheet name="MDSHM 6" sheetId="29" r:id="rId10"/>
    <sheet name="MDSHM 5" sheetId="28" r:id="rId11"/>
    <sheet name="BIMO 4" sheetId="27" r:id="rId12"/>
    <sheet name="FJDDUDV 3" sheetId="26" r:id="rId13"/>
    <sheet name="AZC 2" sheetId="25" r:id="rId14"/>
    <sheet name="LGB 1" sheetId="24" r:id="rId15"/>
  </sheets>
  <definedNames>
    <definedName name="_xlnm.Print_Area" localSheetId="6">'ASM 9'!$B$1:$N$66</definedName>
    <definedName name="_xlnm.Print_Area" localSheetId="3">'AZC 11 '!$B$1:$N$66</definedName>
    <definedName name="_xlnm.Print_Area" localSheetId="1">'AZC 13'!$B$1:$N$66</definedName>
    <definedName name="_xlnm.Print_Area" localSheetId="0">'AZC 17'!$B$1:$N$66</definedName>
    <definedName name="_xlnm.Print_Area" localSheetId="13">'AZC 2'!$B$1:$N$66</definedName>
    <definedName name="_xlnm.Print_Area" localSheetId="11">'BIMO 4'!$B$1:$N$66</definedName>
    <definedName name="_xlnm.Print_Area" localSheetId="12">'FJDDUDV 3'!$B$1:$N$66</definedName>
    <definedName name="_xlnm.Print_Area" localSheetId="7">'GAZS 8'!$B$1:$N$66</definedName>
    <definedName name="_xlnm.Print_Area" localSheetId="8">'JMJM 7'!$B$1:$N$66</definedName>
    <definedName name="_xlnm.Print_Area" localSheetId="14">'LGB 1'!$B$1:$N$66</definedName>
    <definedName name="_xlnm.Print_Area" localSheetId="5">'LGB 10'!$B$1:$N$66</definedName>
    <definedName name="_xlnm.Print_Area" localSheetId="4">'LGB 10.1'!$B$1:$N$66</definedName>
    <definedName name="_xlnm.Print_Area" localSheetId="2">'LGB 12'!$B$1:$N$66</definedName>
    <definedName name="_xlnm.Print_Area" localSheetId="10">'MDSHM 5'!$B$1:$N$66</definedName>
    <definedName name="_xlnm.Print_Area" localSheetId="9">'MDSHM 6'!$B$1:$N$66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26" l="1"/>
  <c r="M45" i="30" l="1"/>
  <c r="M44" i="30"/>
  <c r="M42" i="30"/>
  <c r="M40" i="30"/>
  <c r="J40" i="30"/>
  <c r="J42" i="30" s="1"/>
  <c r="M43" i="30" s="1"/>
  <c r="M42" i="29"/>
  <c r="J42" i="29"/>
  <c r="M43" i="29" s="1"/>
  <c r="M40" i="29"/>
  <c r="M47" i="29" s="1"/>
  <c r="M9" i="29" s="1"/>
  <c r="B11" i="29" s="1"/>
  <c r="J40" i="29"/>
  <c r="M45" i="28"/>
  <c r="M44" i="28"/>
  <c r="M42" i="28"/>
  <c r="M40" i="28"/>
  <c r="M47" i="28" s="1"/>
  <c r="M9" i="28" s="1"/>
  <c r="B11" i="28" s="1"/>
  <c r="J40" i="28"/>
  <c r="J42" i="28" s="1"/>
  <c r="M43" i="28" s="1"/>
  <c r="M45" i="27"/>
  <c r="M44" i="27"/>
  <c r="M42" i="27"/>
  <c r="J42" i="27"/>
  <c r="M43" i="27" s="1"/>
  <c r="M40" i="27"/>
  <c r="J40" i="27"/>
  <c r="M45" i="26"/>
  <c r="M44" i="26"/>
  <c r="M40" i="26"/>
  <c r="M47" i="26" s="1"/>
  <c r="M9" i="26" s="1"/>
  <c r="B11" i="26" s="1"/>
  <c r="J40" i="26"/>
  <c r="J42" i="26" s="1"/>
  <c r="M43" i="26" s="1"/>
  <c r="J42" i="25"/>
  <c r="M43" i="25" s="1"/>
  <c r="M40" i="25"/>
  <c r="M47" i="25" s="1"/>
  <c r="M9" i="25" s="1"/>
  <c r="B11" i="25" s="1"/>
  <c r="J40" i="25"/>
  <c r="M44" i="24"/>
  <c r="M42" i="24"/>
  <c r="M40" i="24"/>
  <c r="J40" i="24"/>
  <c r="J42" i="24" s="1"/>
  <c r="M43" i="24" s="1"/>
  <c r="M47" i="30" l="1"/>
  <c r="M9" i="30" s="1"/>
  <c r="B11" i="30" s="1"/>
  <c r="M47" i="27"/>
  <c r="M9" i="27" s="1"/>
  <c r="B11" i="27" s="1"/>
  <c r="M47" i="24"/>
  <c r="M9" i="24" s="1"/>
  <c r="B11" i="24" s="1"/>
  <c r="M42" i="20" l="1"/>
  <c r="F48" i="20"/>
  <c r="F50" i="20" s="1"/>
  <c r="F55" i="20" s="1"/>
  <c r="J43" i="20"/>
  <c r="M43" i="20" s="1"/>
  <c r="M25" i="20"/>
  <c r="M40" i="20" s="1"/>
  <c r="M44" i="10"/>
  <c r="M46" i="20" l="1"/>
  <c r="F56" i="20" s="1"/>
  <c r="F57" i="20" s="1"/>
  <c r="M44" i="11"/>
  <c r="M42" i="11"/>
  <c r="F48" i="19"/>
  <c r="F50" i="19" s="1"/>
  <c r="F55" i="19" s="1"/>
  <c r="J43" i="19"/>
  <c r="M43" i="19" s="1"/>
  <c r="M25" i="19"/>
  <c r="M40" i="19" s="1"/>
  <c r="M9" i="20" l="1"/>
  <c r="B11" i="20" s="1"/>
  <c r="M46" i="19"/>
  <c r="M9" i="19" s="1"/>
  <c r="B11" i="19" s="1"/>
  <c r="F56" i="19" l="1"/>
  <c r="F57" i="19" s="1"/>
  <c r="F48" i="13" l="1"/>
  <c r="F50" i="13" s="1"/>
  <c r="F55" i="13" s="1"/>
  <c r="J43" i="13"/>
  <c r="M43" i="13" s="1"/>
  <c r="M25" i="13"/>
  <c r="M40" i="13" s="1"/>
  <c r="M42" i="12"/>
  <c r="F48" i="12"/>
  <c r="F50" i="12" s="1"/>
  <c r="F55" i="12" s="1"/>
  <c r="J43" i="12"/>
  <c r="M43" i="12" s="1"/>
  <c r="M25" i="12"/>
  <c r="M40" i="12" s="1"/>
  <c r="M46" i="13" l="1"/>
  <c r="F56" i="13" s="1"/>
  <c r="F57" i="13" s="1"/>
  <c r="M46" i="12"/>
  <c r="F56" i="12" s="1"/>
  <c r="F57" i="12" s="1"/>
  <c r="F48" i="11"/>
  <c r="F50" i="11" s="1"/>
  <c r="F55" i="11" s="1"/>
  <c r="J43" i="11"/>
  <c r="M43" i="11" s="1"/>
  <c r="M25" i="11"/>
  <c r="M40" i="11" s="1"/>
  <c r="M45" i="10"/>
  <c r="M42" i="10"/>
  <c r="F48" i="10"/>
  <c r="F50" i="10" s="1"/>
  <c r="F55" i="10" s="1"/>
  <c r="J43" i="10"/>
  <c r="M43" i="10" s="1"/>
  <c r="M25" i="10"/>
  <c r="M40" i="10" s="1"/>
  <c r="M9" i="13" l="1"/>
  <c r="B11" i="13" s="1"/>
  <c r="M9" i="12"/>
  <c r="B11" i="12" s="1"/>
  <c r="M46" i="11"/>
  <c r="M46" i="10"/>
  <c r="M42" i="8"/>
  <c r="M9" i="11" l="1"/>
  <c r="B11" i="11" s="1"/>
  <c r="F56" i="11"/>
  <c r="F57" i="11" s="1"/>
  <c r="M9" i="10"/>
  <c r="B11" i="10" s="1"/>
  <c r="F56" i="10"/>
  <c r="F57" i="10" s="1"/>
  <c r="F48" i="9" l="1"/>
  <c r="F50" i="9" s="1"/>
  <c r="F55" i="9" s="1"/>
  <c r="J43" i="9"/>
  <c r="M43" i="9" s="1"/>
  <c r="M25" i="9"/>
  <c r="M40" i="9" s="1"/>
  <c r="M46" i="9" l="1"/>
  <c r="M9" i="9" s="1"/>
  <c r="B11" i="9" s="1"/>
  <c r="F48" i="8"/>
  <c r="F50" i="8" s="1"/>
  <c r="F55" i="8" s="1"/>
  <c r="J43" i="8"/>
  <c r="M43" i="8" s="1"/>
  <c r="M25" i="8"/>
  <c r="M40" i="8" s="1"/>
  <c r="M46" i="8" l="1"/>
  <c r="M9" i="8" s="1"/>
  <c r="B11" i="8" s="1"/>
  <c r="F56" i="9"/>
  <c r="F57" i="9" s="1"/>
  <c r="F56" i="8" l="1"/>
  <c r="F57" i="8" s="1"/>
</calcChain>
</file>

<file path=xl/sharedStrings.xml><?xml version="1.0" encoding="utf-8"?>
<sst xmlns="http://schemas.openxmlformats.org/spreadsheetml/2006/main" count="1690" uniqueCount="122">
  <si>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</si>
  <si>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</si>
  <si>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</si>
  <si>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</si>
  <si>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</si>
  <si>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</si>
  <si>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</si>
  <si>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</si>
  <si>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</si>
  <si>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</si>
  <si>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</si>
  <si>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</si>
  <si>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 xml:space="preserve">NOVIEMBRE </t>
  </si>
  <si>
    <t>Vehículo part.</t>
  </si>
  <si>
    <t xml:space="preserve">Vehículo Oficial  </t>
  </si>
  <si>
    <t>Avión</t>
  </si>
  <si>
    <t>X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</si>
  <si>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</si>
  <si>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</si>
  <si>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</si>
  <si>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</si>
  <si>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</si>
  <si>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</si>
  <si>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</si>
  <si>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</si>
  <si>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</si>
  <si>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</si>
  <si>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</si>
  <si>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</si>
  <si>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</si>
  <si>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</si>
  <si>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</si>
  <si>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 xml:space="preserve">AEROPUERTO MTY </t>
  </si>
  <si>
    <t>Km..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</si>
  <si>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</si>
  <si>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</si>
  <si>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</si>
  <si>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</si>
  <si>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</si>
  <si>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</si>
  <si>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</si>
  <si>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</si>
  <si>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</si>
  <si>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</si>
  <si>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</si>
  <si>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</si>
  <si>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</si>
  <si>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</si>
  <si>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</si>
  <si>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 xml:space="preserve">Estacionamiento </t>
  </si>
  <si>
    <t>Devolución de viáticos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</si>
  <si>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</si>
  <si>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</si>
  <si>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</si>
  <si>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</si>
  <si>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</si>
  <si>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</si>
  <si>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</si>
  <si>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</si>
  <si>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</si>
  <si>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DURANGO </t>
  </si>
  <si>
    <t xml:space="preserve">TRANSITO LOCAL </t>
  </si>
  <si>
    <t xml:space="preserve">FRANCISCO JAVIER DIEZ DE URDANIVIA DEL VALLE </t>
  </si>
  <si>
    <t xml:space="preserve">COMISIONADO </t>
  </si>
  <si>
    <t xml:space="preserve">DICIEMBRE </t>
  </si>
  <si>
    <t xml:space="preserve">AERUPUERTO MTY </t>
  </si>
  <si>
    <t xml:space="preserve">BERTHA ICELA MATA ORTIZ </t>
  </si>
  <si>
    <t xml:space="preserve">EVENTO DE RECTIFICACION DEL INSTITUTO TECNOLOGICO SUPERIOR DE SAN PEDRO DE LAS COLONIAS COMO INSTITUCION PROMOTORA DE LA TRANSPARENCIA </t>
  </si>
  <si>
    <t xml:space="preserve">SAN PEDRO </t>
  </si>
  <si>
    <t xml:space="preserve">GUSTAVO ADOLFO ZAVALA SLEHIMAN </t>
  </si>
  <si>
    <t xml:space="preserve">DIRECTOR DE CAPACITACION Y CULTURA DE LA TRANSPARENCIA </t>
  </si>
  <si>
    <t>(DOS MIL CISNTO OCHENTA Y DOS PESOS 40/100 MN)</t>
  </si>
  <si>
    <t xml:space="preserve">ALFREDO SANCHEZ MARIN </t>
  </si>
  <si>
    <t xml:space="preserve">JEFE DEL DEPARTAMENTO IMPULSO A LA CULTURA DE LA TRANSPARENCIA </t>
  </si>
  <si>
    <t>(SEISCIENTOS CUARENTA PESOS 00/100 MN)</t>
  </si>
  <si>
    <t xml:space="preserve">4 TAXIS </t>
  </si>
  <si>
    <t>CDMX</t>
  </si>
  <si>
    <t xml:space="preserve">LUIS GONZALEZ BRISEÑO </t>
  </si>
  <si>
    <t xml:space="preserve">COMISIONADO PRESIDENTE </t>
  </si>
  <si>
    <t xml:space="preserve">ARMANDO ZAMORA CRUZ </t>
  </si>
  <si>
    <t xml:space="preserve">AUXILIAR </t>
  </si>
  <si>
    <t>EVENTO DE ENTREGA DE RECTIFICACION A INSTITUCION EDUCATIVA PROMOTORA DE LA TRANSPARENCIA  EN EL TECNOLOGICO SUPERIOR DE SAN PEDRO DE LAS COLONIAS EL 08 NOVIEMBRE 2022</t>
  </si>
  <si>
    <t>(TRES MIL TREINTA Y SEIS PESOS 40/100 MN)</t>
  </si>
  <si>
    <t>TRASLADO AL COPMISIONADO PRESIDENTE AL EVENTO DE ENTREGA DE RECTIFICACION A INSTITUCION EDUCATIVA PROMOTORA DE LA TRANSPARENCIA  EN EL TECNOLOGICO SUPERIOR DE SAN PEDRO DE LAS COLONIAS EL 08 NOVIEMBRE 2022</t>
  </si>
  <si>
    <t>(SEISCIENTOS CUARENTA 00/100 MN)</t>
  </si>
  <si>
    <t xml:space="preserve">JOSE MANUEL JIMENEZ Y MELENDEZ </t>
  </si>
  <si>
    <t>ELECCIONES DEL SISTEMA NACIONAL DE TRANSPARENCIA 2022, EN DURANGO LOS DIAS 23,23 Y 24 NOVIEMBRE 2022.</t>
  </si>
  <si>
    <t>(DOS MIL OCHOCIENTOS OCHENTA PESOS 00/100 MN)</t>
  </si>
  <si>
    <t>COMISIOANDO PRESIDENTE</t>
  </si>
  <si>
    <t>(DIEZ MIL DOSCIENTOS CUARENTA Y CUATRO PESOS 00/100 MN)</t>
  </si>
  <si>
    <t>(TRES MIL QUINIENTOS CINCUENTA Y SEIS  PESOS 00/100 MN)</t>
  </si>
  <si>
    <t>REUNION DEL COLEGIO ELECTORAL DEL SISTEMA NACIONAL DE TRANSPARENCIA 2022 EN CDMX LOS DIAS 14 NOVIEMBRE 2022.</t>
  </si>
  <si>
    <t>TRASLADO AL COMISIONADO PRESIDENTE AL AEROPUERTO DE MONTERREY EL 14 NOVIEMBRE 2022</t>
  </si>
  <si>
    <t>(MIL SETECIENTOS SESENTA Y SEIS  PESOS 00/100 MN)</t>
  </si>
  <si>
    <t xml:space="preserve">AGUASCALIENTES </t>
  </si>
  <si>
    <t>(ONCE MIL TRESCIENTOS VEINTIOCHO PESOS 41/100 MN)</t>
  </si>
  <si>
    <t xml:space="preserve">por concepto de estimación de viáticos en comisión conferida para   - - - - - - - -- - - - - - - - - - - - - - - - - - - - - - - - - - - - - - - - - - - </t>
  </si>
  <si>
    <t>ELECCIONES DEL SISTEMA NACIONAL DE TRANSPARENCIA 2022, EN DURANGO LOS DIAS 22,23 Y 24 DE NOVIEMBRE 2022.</t>
  </si>
  <si>
    <t>NOVIEMBRE</t>
  </si>
  <si>
    <t>Kilometros por recorrer</t>
  </si>
  <si>
    <t xml:space="preserve">Hospedaje y Alimentacion </t>
  </si>
  <si>
    <t>Kilometros por litro</t>
  </si>
  <si>
    <t>$</t>
  </si>
  <si>
    <t>Total de litros</t>
  </si>
  <si>
    <t>Costo por litro</t>
  </si>
  <si>
    <t>Pasaje</t>
  </si>
  <si>
    <t>Transporte local</t>
  </si>
  <si>
    <t>(CINCO MIL DOSCIENTOS NOVENTA Y DOS PESOS 10/100 MN)</t>
  </si>
  <si>
    <t>TRASLADO AL COMISIOANDO PRESIDNETE  AL EVENTO ELECCIONES DEL SISTEMA NACIONAL DE TRANSPARENCIA 2022, EN DURANGO LOS DIAS 22,23 Y 24 DE NOVIEMBRE 2022.</t>
  </si>
  <si>
    <t>(DIESCINEVE MIL CUATROCIENTOS NUEVE PESOS 60/100 MN)</t>
  </si>
  <si>
    <t>"36° FERIA INTERNACIONAL DEL LIBRO DE GUADALAJARA 2022" DEL 29 NOVIEMBRE AL 02 DICIEMBRE 2022, EN GUADALAJA, JALISCO.</t>
  </si>
  <si>
    <t>10 TAXIS</t>
  </si>
  <si>
    <t>COMISIONADA</t>
  </si>
  <si>
    <t>(DIECIOCHOMIL OCHOCIENTOS TRENITA Y SEIS  PESOS 97/100 MN)</t>
  </si>
  <si>
    <t>8 TAXIS</t>
  </si>
  <si>
    <t xml:space="preserve">MARIA DEL SOCOROO HERNANDEZ MANZANO </t>
  </si>
  <si>
    <t xml:space="preserve">TITULAR DE ORGANO INTERNO DE CONTROL </t>
  </si>
  <si>
    <t>(ONCE MIL QUINIETOS SETENTA Y DOS  PESOS 13/100 MN)</t>
  </si>
  <si>
    <t>FORO EN MATERIA ANTICORRUPCION EN AGUASCALEINTES DEL 05 AL 08 DICIEMBRE 2022.</t>
  </si>
  <si>
    <t>SALTILLO</t>
  </si>
  <si>
    <t>TRANSITO LOCAL</t>
  </si>
  <si>
    <t>(DIESCINEVE MIL QUINIENTOS CINCO PESOS 60/100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</si>
</sst>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00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6" fillId="0" borderId="0" xfId="1" applyFo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center"/>
    </xf>
    <xf numFmtId="44" fontId="4" fillId="0" borderId="0" xfId="3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4" xfId="1" applyFont="1" applyFill="1" applyBorder="1"/>
    <xf numFmtId="0" fontId="2" fillId="0" borderId="0" xfId="1" applyFont="1" applyFill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Fill="1" applyBorder="1"/>
    <xf numFmtId="0" fontId="4" fillId="0" borderId="17" xfId="1" applyFont="1" applyFill="1" applyBorder="1"/>
    <xf numFmtId="0" fontId="2" fillId="0" borderId="26" xfId="1" applyFont="1" applyFill="1" applyBorder="1"/>
    <xf numFmtId="0" fontId="2" fillId="0" borderId="14" xfId="1" applyFont="1" applyFill="1" applyBorder="1"/>
    <xf numFmtId="0" fontId="2" fillId="0" borderId="16" xfId="1" applyFont="1" applyBorder="1"/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164" fontId="2" fillId="0" borderId="5" xfId="2" applyFont="1" applyBorder="1" applyAlignment="1"/>
    <xf numFmtId="164" fontId="2" fillId="0" borderId="6" xfId="2" applyFont="1" applyBorder="1" applyAlignment="1"/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6" xfId="2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4" fillId="0" borderId="0" xfId="1" applyFont="1" applyFill="1" applyBorder="1" applyAlignment="1">
      <alignment horizontal="right" wrapText="1"/>
    </xf>
    <xf numFmtId="44" fontId="2" fillId="0" borderId="5" xfId="3" applyFont="1" applyBorder="1" applyAlignment="1">
      <alignment horizontal="left"/>
    </xf>
    <xf numFmtId="44" fontId="2" fillId="0" borderId="6" xfId="3" applyFont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44" fontId="2" fillId="0" borderId="5" xfId="3" applyFont="1" applyBorder="1" applyAlignment="1"/>
    <xf numFmtId="44" fontId="2" fillId="0" borderId="6" xfId="3" applyFont="1" applyBorder="1" applyAlignment="1"/>
    <xf numFmtId="44" fontId="2" fillId="0" borderId="5" xfId="3" applyFont="1" applyBorder="1" applyAlignment="1">
      <alignment horizontal="center"/>
    </xf>
    <xf numFmtId="44" fontId="2" fillId="0" borderId="6" xfId="3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4" fontId="4" fillId="0" borderId="5" xfId="3" applyFont="1" applyBorder="1" applyAlignment="1"/>
    <xf numFmtId="44" fontId="4" fillId="0" borderId="6" xfId="3" applyFont="1" applyBorder="1" applyAlignment="1"/>
    <xf numFmtId="0" fontId="4" fillId="0" borderId="4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22" xfId="1" applyFont="1" applyBorder="1" applyAlignment="1">
      <alignment horizontal="center"/>
    </xf>
  </cellXfs>
  <cellStyles count="4">
    <cellStyle name="Moneda" xfId="3" builtinId="4"/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87"/>
  <sheetViews>
    <sheetView zoomScaleNormal="100" workbookViewId="0">
      <selection activeCell="X11" sqref="X1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17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3"/>
      <c r="M4" s="83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3"/>
      <c r="M5" s="83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10</v>
      </c>
      <c r="K8" s="80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1766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84"/>
      <c r="B11" s="107">
        <f>$M$9</f>
        <v>1766</v>
      </c>
      <c r="C11" s="108"/>
      <c r="D11" s="109" t="s">
        <v>93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92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14</v>
      </c>
      <c r="F16" s="80" t="s">
        <v>5</v>
      </c>
      <c r="G16" s="130" t="s">
        <v>12</v>
      </c>
      <c r="H16" s="115"/>
      <c r="I16" s="80" t="s">
        <v>10</v>
      </c>
      <c r="J16" s="16">
        <v>14</v>
      </c>
      <c r="K16" s="80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0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/>
      <c r="E24" s="80" t="s">
        <v>26</v>
      </c>
      <c r="F24" s="151"/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0" t="s">
        <v>26</v>
      </c>
      <c r="F25" s="144">
        <v>640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640</v>
      </c>
      <c r="N25" s="146"/>
    </row>
    <row r="26" spans="1:14">
      <c r="A26" s="5"/>
      <c r="B26" s="19" t="s">
        <v>30</v>
      </c>
      <c r="C26" s="6"/>
      <c r="D26" s="22"/>
      <c r="E26" s="80"/>
      <c r="F26" s="147"/>
      <c r="G26" s="147"/>
      <c r="H26" s="6"/>
      <c r="I26" s="6"/>
      <c r="J26" s="6"/>
      <c r="K26" s="6"/>
      <c r="L26" s="11"/>
      <c r="M26" s="148"/>
      <c r="N26" s="149"/>
    </row>
    <row r="27" spans="1:14" ht="12">
      <c r="A27" s="5"/>
      <c r="B27" s="5" t="s">
        <v>5</v>
      </c>
      <c r="C27" s="115" t="s">
        <v>32</v>
      </c>
      <c r="D27" s="115"/>
      <c r="E27" s="115"/>
      <c r="F27" s="80" t="s">
        <v>26</v>
      </c>
      <c r="G27" s="115" t="s">
        <v>31</v>
      </c>
      <c r="H27" s="115"/>
      <c r="I27" s="115"/>
      <c r="J27" s="23">
        <v>115</v>
      </c>
      <c r="K27" s="6" t="s">
        <v>33</v>
      </c>
      <c r="L27" s="6"/>
      <c r="M27" s="136"/>
      <c r="N27" s="137"/>
    </row>
    <row r="28" spans="1:14">
      <c r="A28" s="5"/>
      <c r="B28" s="5" t="s">
        <v>5</v>
      </c>
      <c r="C28" s="115" t="s">
        <v>31</v>
      </c>
      <c r="D28" s="115"/>
      <c r="E28" s="115"/>
      <c r="F28" s="80" t="s">
        <v>26</v>
      </c>
      <c r="G28" s="115" t="s">
        <v>32</v>
      </c>
      <c r="H28" s="115"/>
      <c r="I28" s="115"/>
      <c r="J28" s="23">
        <v>115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/>
      <c r="D29" s="115"/>
      <c r="E29" s="115"/>
      <c r="F29" s="80" t="s">
        <v>26</v>
      </c>
      <c r="G29" s="115"/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/>
      <c r="D30" s="115"/>
      <c r="E30" s="115"/>
      <c r="F30" s="80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25"/>
      <c r="D31" s="125"/>
      <c r="E31" s="125"/>
      <c r="F31" s="80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25"/>
      <c r="D32" s="125"/>
      <c r="E32" s="125"/>
      <c r="F32" s="80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0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0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0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0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0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0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0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80" t="s">
        <v>26</v>
      </c>
      <c r="G40" s="125"/>
      <c r="H40" s="125"/>
      <c r="I40" s="125"/>
      <c r="J40" s="26"/>
      <c r="K40" s="6" t="s">
        <v>33</v>
      </c>
      <c r="L40" s="85"/>
      <c r="M40" s="155">
        <f>M25</f>
        <v>640</v>
      </c>
      <c r="N40" s="156"/>
    </row>
    <row r="41" spans="1:15">
      <c r="A41" s="5"/>
      <c r="B41" s="5"/>
      <c r="C41" s="125"/>
      <c r="D41" s="125"/>
      <c r="E41" s="125"/>
      <c r="F41" s="80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>
        <f>310*2</f>
        <v>620</v>
      </c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230</v>
      </c>
      <c r="K43" s="37"/>
      <c r="L43" s="82" t="s">
        <v>30</v>
      </c>
      <c r="M43" s="151">
        <f>J43*J44</f>
        <v>506.00000000000006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83" t="s">
        <v>37</v>
      </c>
      <c r="J44" s="40">
        <v>2.2000000000000002</v>
      </c>
      <c r="K44" s="160" t="s">
        <v>38</v>
      </c>
      <c r="L44" s="161"/>
      <c r="M44" s="151"/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82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85"/>
      <c r="F46" s="162">
        <v>0</v>
      </c>
      <c r="G46" s="163"/>
      <c r="H46" s="82"/>
      <c r="I46" s="82"/>
      <c r="J46" s="82"/>
      <c r="K46" s="6" t="s">
        <v>41</v>
      </c>
      <c r="L46" s="85"/>
      <c r="M46" s="117">
        <f>M43+M42+M40+M44+M45</f>
        <v>1766</v>
      </c>
      <c r="N46" s="118"/>
      <c r="O46" s="42"/>
    </row>
    <row r="47" spans="1:15">
      <c r="A47" s="5"/>
      <c r="B47" s="5" t="s">
        <v>42</v>
      </c>
      <c r="C47" s="6"/>
      <c r="D47" s="6"/>
      <c r="E47" s="85"/>
      <c r="F47" s="166">
        <v>0</v>
      </c>
      <c r="G47" s="167"/>
      <c r="H47" s="82"/>
      <c r="I47" s="82"/>
      <c r="J47" s="82"/>
      <c r="K47" s="6" t="s">
        <v>43</v>
      </c>
      <c r="L47" s="85"/>
      <c r="M47" s="117"/>
      <c r="N47" s="118"/>
    </row>
    <row r="48" spans="1:15">
      <c r="A48" s="5"/>
      <c r="B48" s="5" t="s">
        <v>44</v>
      </c>
      <c r="C48" s="6"/>
      <c r="D48" s="6"/>
      <c r="E48" s="85"/>
      <c r="F48" s="168">
        <f>SUM(F46:G47)</f>
        <v>0</v>
      </c>
      <c r="G48" s="169"/>
      <c r="H48" s="82"/>
      <c r="I48" s="82"/>
      <c r="J48" s="82"/>
      <c r="K48" s="6"/>
      <c r="L48" s="85"/>
      <c r="M48" s="43"/>
      <c r="N48" s="44"/>
    </row>
    <row r="49" spans="1:15">
      <c r="A49" s="5"/>
      <c r="B49" s="5" t="s">
        <v>45</v>
      </c>
      <c r="C49" s="6"/>
      <c r="D49" s="6"/>
      <c r="E49" s="85"/>
      <c r="F49" s="166">
        <v>0</v>
      </c>
      <c r="G49" s="167"/>
      <c r="H49" s="82"/>
      <c r="I49" s="82"/>
      <c r="J49" s="82"/>
      <c r="K49" s="6"/>
      <c r="L49" s="85"/>
      <c r="M49" s="43"/>
      <c r="N49" s="44"/>
    </row>
    <row r="50" spans="1:15">
      <c r="A50" s="5"/>
      <c r="B50" s="5" t="s">
        <v>44</v>
      </c>
      <c r="C50" s="6"/>
      <c r="D50" s="6"/>
      <c r="E50" s="85"/>
      <c r="F50" s="168">
        <f>SUM(F48:G49)</f>
        <v>0</v>
      </c>
      <c r="G50" s="169"/>
      <c r="H50" s="82"/>
      <c r="I50" s="82"/>
      <c r="J50" s="82"/>
      <c r="K50" s="6"/>
      <c r="L50" s="85"/>
      <c r="M50" s="43"/>
      <c r="N50" s="44"/>
    </row>
    <row r="51" spans="1:15">
      <c r="A51" s="5"/>
      <c r="B51" s="5" t="s">
        <v>30</v>
      </c>
      <c r="C51" s="6"/>
      <c r="D51" s="6"/>
      <c r="E51" s="85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85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85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85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85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85"/>
      <c r="F56" s="172">
        <f>+M46-F55</f>
        <v>1766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1766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79"/>
      <c r="C59" s="80"/>
      <c r="D59" s="80"/>
      <c r="E59" s="80"/>
      <c r="F59" s="80"/>
      <c r="G59" s="80"/>
      <c r="H59" s="6"/>
      <c r="I59" s="80"/>
      <c r="J59" s="80"/>
      <c r="K59" s="80"/>
      <c r="L59" s="80"/>
      <c r="M59" s="80"/>
      <c r="N59" s="81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79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80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T18" sqref="T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6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11572.125263157895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11572.125263157895</v>
      </c>
      <c r="C11" s="108"/>
      <c r="D11" s="109" t="s">
        <v>117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118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5</v>
      </c>
      <c r="F16" s="87" t="s">
        <v>5</v>
      </c>
      <c r="G16" s="130" t="s">
        <v>64</v>
      </c>
      <c r="H16" s="115"/>
      <c r="I16" s="87" t="s">
        <v>10</v>
      </c>
      <c r="J16" s="16">
        <v>8</v>
      </c>
      <c r="K16" s="87" t="s">
        <v>11</v>
      </c>
      <c r="L16" s="130" t="s">
        <v>64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 t="s">
        <v>16</v>
      </c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3</v>
      </c>
      <c r="E24" s="87" t="s">
        <v>26</v>
      </c>
      <c r="F24" s="151">
        <v>2501.7199999999998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1250.8599999999999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94</v>
      </c>
      <c r="H27" s="115"/>
      <c r="I27" s="115"/>
      <c r="J27" s="23">
        <v>492</v>
      </c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94</v>
      </c>
      <c r="D28" s="115"/>
      <c r="E28" s="115"/>
      <c r="F28" s="87" t="s">
        <v>26</v>
      </c>
      <c r="G28" s="115" t="s">
        <v>94</v>
      </c>
      <c r="H28" s="115"/>
      <c r="I28" s="115"/>
      <c r="J28" s="23"/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94</v>
      </c>
      <c r="D29" s="115"/>
      <c r="E29" s="115"/>
      <c r="F29" s="87" t="s">
        <v>26</v>
      </c>
      <c r="G29" s="115" t="s">
        <v>94</v>
      </c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94</v>
      </c>
      <c r="D30" s="115"/>
      <c r="E30" s="115"/>
      <c r="F30" s="87" t="s">
        <v>26</v>
      </c>
      <c r="G30" s="115" t="s">
        <v>119</v>
      </c>
      <c r="H30" s="115"/>
      <c r="I30" s="115"/>
      <c r="J30" s="23">
        <v>492</v>
      </c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 t="s">
        <v>61</v>
      </c>
      <c r="D31" s="115"/>
      <c r="E31" s="115"/>
      <c r="F31" s="87" t="s">
        <v>26</v>
      </c>
      <c r="G31" s="115" t="s">
        <v>120</v>
      </c>
      <c r="H31" s="115"/>
      <c r="I31" s="115"/>
      <c r="J31" s="23">
        <v>150</v>
      </c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1134</v>
      </c>
      <c r="K40" s="92"/>
      <c r="L40" s="95" t="s">
        <v>100</v>
      </c>
      <c r="M40" s="184">
        <f>(D24*F24)+(D25*F25)</f>
        <v>8756.02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119.36842105263158</v>
      </c>
      <c r="K42" s="188" t="s">
        <v>35</v>
      </c>
      <c r="L42" s="189"/>
      <c r="M42" s="190">
        <f>95*2</f>
        <v>190</v>
      </c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2626.1052631578946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/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/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11572.125263157895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115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116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5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18836.97157894737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18836.97157894737</v>
      </c>
      <c r="C11" s="108"/>
      <c r="D11" s="109" t="s">
        <v>113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110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29</v>
      </c>
      <c r="F16" s="87" t="s">
        <v>5</v>
      </c>
      <c r="G16" s="130" t="s">
        <v>98</v>
      </c>
      <c r="H16" s="115"/>
      <c r="I16" s="87" t="s">
        <v>10</v>
      </c>
      <c r="J16" s="16">
        <v>2</v>
      </c>
      <c r="K16" s="87" t="s">
        <v>11</v>
      </c>
      <c r="L16" s="130" t="s">
        <v>64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 t="s">
        <v>16</v>
      </c>
      <c r="L18" s="133" t="s">
        <v>17</v>
      </c>
      <c r="M18" s="135"/>
      <c r="N18" s="17" t="s">
        <v>114</v>
      </c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3</v>
      </c>
      <c r="E24" s="87" t="s">
        <v>26</v>
      </c>
      <c r="F24" s="151">
        <v>4041.24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2020.62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32</v>
      </c>
      <c r="H27" s="115"/>
      <c r="I27" s="115"/>
      <c r="J27" s="23">
        <v>115</v>
      </c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65</v>
      </c>
      <c r="D28" s="115"/>
      <c r="E28" s="115"/>
      <c r="F28" s="87" t="s">
        <v>26</v>
      </c>
      <c r="G28" s="115" t="s">
        <v>31</v>
      </c>
      <c r="H28" s="115"/>
      <c r="I28" s="115"/>
      <c r="J28" s="23">
        <v>115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/>
      <c r="D29" s="115"/>
      <c r="E29" s="115"/>
      <c r="F29" s="87" t="s">
        <v>26</v>
      </c>
      <c r="G29" s="115"/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/>
      <c r="D30" s="115"/>
      <c r="E30" s="115"/>
      <c r="F30" s="87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/>
      <c r="D31" s="115"/>
      <c r="E31" s="115"/>
      <c r="F31" s="87" t="s">
        <v>26</v>
      </c>
      <c r="G31" s="115"/>
      <c r="H31" s="115"/>
      <c r="I31" s="11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230</v>
      </c>
      <c r="K40" s="92"/>
      <c r="L40" s="95" t="s">
        <v>100</v>
      </c>
      <c r="M40" s="184">
        <f>(D24*F24)+(D25*F25)</f>
        <v>14144.34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24.210526315789473</v>
      </c>
      <c r="K42" s="188" t="s">
        <v>35</v>
      </c>
      <c r="L42" s="189"/>
      <c r="M42" s="190">
        <f>310*4</f>
        <v>1240</v>
      </c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532.63157894736844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>
        <f>230*4</f>
        <v>920</v>
      </c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>
        <f>250*8</f>
        <v>2000</v>
      </c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18836.97157894737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115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116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43" zoomScaleNormal="100" workbookViewId="0">
      <selection activeCell="M45" sqref="M45:N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4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19409.603157894737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19409.603157894737</v>
      </c>
      <c r="C11" s="108"/>
      <c r="D11" s="109" t="s">
        <v>109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110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29</v>
      </c>
      <c r="F16" s="87" t="s">
        <v>5</v>
      </c>
      <c r="G16" s="130" t="s">
        <v>98</v>
      </c>
      <c r="H16" s="115"/>
      <c r="I16" s="87" t="s">
        <v>10</v>
      </c>
      <c r="J16" s="16">
        <v>2</v>
      </c>
      <c r="K16" s="87" t="s">
        <v>11</v>
      </c>
      <c r="L16" s="130" t="s">
        <v>64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 t="s">
        <v>16</v>
      </c>
      <c r="L18" s="133" t="s">
        <v>17</v>
      </c>
      <c r="M18" s="135"/>
      <c r="N18" s="17" t="s">
        <v>111</v>
      </c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3</v>
      </c>
      <c r="E24" s="87" t="s">
        <v>26</v>
      </c>
      <c r="F24" s="151">
        <v>4041.24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2020.62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32</v>
      </c>
      <c r="H27" s="115"/>
      <c r="I27" s="115"/>
      <c r="J27" s="23">
        <v>115</v>
      </c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65</v>
      </c>
      <c r="D28" s="115"/>
      <c r="E28" s="115"/>
      <c r="F28" s="87" t="s">
        <v>26</v>
      </c>
      <c r="G28" s="115" t="s">
        <v>31</v>
      </c>
      <c r="H28" s="115"/>
      <c r="I28" s="115"/>
      <c r="J28" s="23">
        <v>115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/>
      <c r="D29" s="115"/>
      <c r="E29" s="115"/>
      <c r="F29" s="87" t="s">
        <v>26</v>
      </c>
      <c r="G29" s="115"/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31</v>
      </c>
      <c r="D30" s="115"/>
      <c r="E30" s="115"/>
      <c r="F30" s="87" t="s">
        <v>26</v>
      </c>
      <c r="G30" s="115" t="s">
        <v>32</v>
      </c>
      <c r="H30" s="115"/>
      <c r="I30" s="115"/>
      <c r="J30" s="23">
        <v>115</v>
      </c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 t="s">
        <v>65</v>
      </c>
      <c r="D31" s="115"/>
      <c r="E31" s="115"/>
      <c r="F31" s="87" t="s">
        <v>26</v>
      </c>
      <c r="G31" s="115" t="s">
        <v>31</v>
      </c>
      <c r="H31" s="115"/>
      <c r="I31" s="115"/>
      <c r="J31" s="23">
        <v>115</v>
      </c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460</v>
      </c>
      <c r="K40" s="92"/>
      <c r="L40" s="95" t="s">
        <v>100</v>
      </c>
      <c r="M40" s="184">
        <f>(D24*F24)+(D25*F25)</f>
        <v>14144.34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48.421052631578945</v>
      </c>
      <c r="K42" s="188" t="s">
        <v>35</v>
      </c>
      <c r="L42" s="189"/>
      <c r="M42" s="190">
        <f>310*4</f>
        <v>1240</v>
      </c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1065.2631578947369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>
        <f>230*2</f>
        <v>460</v>
      </c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>
        <f>250*10</f>
        <v>2500</v>
      </c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19409.603157894737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66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112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zoomScaleNormal="100" workbookViewId="0">
      <selection activeCell="S16" sqref="S1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3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19505.603157894737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19505.603157894737</v>
      </c>
      <c r="C11" s="108"/>
      <c r="D11" s="109" t="s">
        <v>121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110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29</v>
      </c>
      <c r="F16" s="87" t="s">
        <v>5</v>
      </c>
      <c r="G16" s="130" t="s">
        <v>98</v>
      </c>
      <c r="H16" s="115"/>
      <c r="I16" s="87" t="s">
        <v>10</v>
      </c>
      <c r="J16" s="16">
        <v>2</v>
      </c>
      <c r="K16" s="87" t="s">
        <v>11</v>
      </c>
      <c r="L16" s="130" t="s">
        <v>64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 t="s">
        <v>16</v>
      </c>
      <c r="L18" s="133" t="s">
        <v>17</v>
      </c>
      <c r="M18" s="135"/>
      <c r="N18" s="17" t="s">
        <v>111</v>
      </c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3</v>
      </c>
      <c r="E24" s="87" t="s">
        <v>26</v>
      </c>
      <c r="F24" s="151">
        <v>4041.24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2020.62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32</v>
      </c>
      <c r="H27" s="115"/>
      <c r="I27" s="115"/>
      <c r="J27" s="23">
        <v>115</v>
      </c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65</v>
      </c>
      <c r="D28" s="115"/>
      <c r="E28" s="115"/>
      <c r="F28" s="87" t="s">
        <v>26</v>
      </c>
      <c r="G28" s="115" t="s">
        <v>31</v>
      </c>
      <c r="H28" s="115"/>
      <c r="I28" s="115"/>
      <c r="J28" s="23">
        <v>115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/>
      <c r="D29" s="115"/>
      <c r="E29" s="115"/>
      <c r="F29" s="87" t="s">
        <v>26</v>
      </c>
      <c r="G29" s="115"/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31</v>
      </c>
      <c r="D30" s="115"/>
      <c r="E30" s="115"/>
      <c r="F30" s="87" t="s">
        <v>26</v>
      </c>
      <c r="G30" s="115" t="s">
        <v>32</v>
      </c>
      <c r="H30" s="115"/>
      <c r="I30" s="115"/>
      <c r="J30" s="23">
        <v>115</v>
      </c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 t="s">
        <v>65</v>
      </c>
      <c r="D31" s="115"/>
      <c r="E31" s="115"/>
      <c r="F31" s="87" t="s">
        <v>26</v>
      </c>
      <c r="G31" s="115" t="s">
        <v>31</v>
      </c>
      <c r="H31" s="115"/>
      <c r="I31" s="115"/>
      <c r="J31" s="23">
        <v>115</v>
      </c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460</v>
      </c>
      <c r="K40" s="92"/>
      <c r="L40" s="95" t="s">
        <v>100</v>
      </c>
      <c r="M40" s="184">
        <f>(D24*F24)+(D25*F25)</f>
        <v>14144.34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48.421052631578945</v>
      </c>
      <c r="K42" s="188" t="s">
        <v>35</v>
      </c>
      <c r="L42" s="189"/>
      <c r="M42" s="190">
        <f>334*4</f>
        <v>1336</v>
      </c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1065.2631578947369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>
        <f>230*2</f>
        <v>460</v>
      </c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>
        <f>250*10</f>
        <v>2500</v>
      </c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19505.603157894737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62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63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T10" sqref="T1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2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5292.1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5292.1</v>
      </c>
      <c r="C11" s="108"/>
      <c r="D11" s="109" t="s">
        <v>107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108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22</v>
      </c>
      <c r="F16" s="87" t="s">
        <v>5</v>
      </c>
      <c r="G16" s="130" t="s">
        <v>98</v>
      </c>
      <c r="H16" s="115"/>
      <c r="I16" s="87" t="s">
        <v>10</v>
      </c>
      <c r="J16" s="16">
        <v>24</v>
      </c>
      <c r="K16" s="87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2</v>
      </c>
      <c r="E24" s="87" t="s">
        <v>26</v>
      </c>
      <c r="F24" s="151">
        <v>2116.84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1058.42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60</v>
      </c>
      <c r="H27" s="115"/>
      <c r="I27" s="115"/>
      <c r="J27" s="23"/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60</v>
      </c>
      <c r="D28" s="115"/>
      <c r="E28" s="115"/>
      <c r="F28" s="87" t="s">
        <v>26</v>
      </c>
      <c r="G28" s="115" t="s">
        <v>60</v>
      </c>
      <c r="H28" s="115"/>
      <c r="I28" s="115"/>
      <c r="J28" s="23"/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60</v>
      </c>
      <c r="D29" s="115"/>
      <c r="E29" s="115"/>
      <c r="F29" s="87" t="s">
        <v>26</v>
      </c>
      <c r="G29" s="115" t="s">
        <v>31</v>
      </c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61</v>
      </c>
      <c r="D30" s="115"/>
      <c r="E30" s="115"/>
      <c r="F30" s="87" t="s">
        <v>26</v>
      </c>
      <c r="G30" s="115" t="s">
        <v>61</v>
      </c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/>
      <c r="D31" s="115"/>
      <c r="E31" s="115"/>
      <c r="F31" s="87" t="s">
        <v>26</v>
      </c>
      <c r="G31" s="115"/>
      <c r="H31" s="115"/>
      <c r="I31" s="11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0</v>
      </c>
      <c r="K40" s="92"/>
      <c r="L40" s="95" t="s">
        <v>100</v>
      </c>
      <c r="M40" s="184">
        <f>(D24*F24)+(D25*F25)</f>
        <v>5292.1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0</v>
      </c>
      <c r="K42" s="188" t="s">
        <v>35</v>
      </c>
      <c r="L42" s="189"/>
      <c r="M42" s="190"/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0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/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 t="s">
        <v>102</v>
      </c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5292.1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79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80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zoomScaleNormal="100" workbookViewId="0">
      <selection activeCell="R18" sqref="R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11328.405263157894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11328.405263157894</v>
      </c>
      <c r="C11" s="108"/>
      <c r="D11" s="109" t="s">
        <v>95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97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22</v>
      </c>
      <c r="F16" s="87" t="s">
        <v>5</v>
      </c>
      <c r="G16" s="130" t="s">
        <v>98</v>
      </c>
      <c r="H16" s="115"/>
      <c r="I16" s="87" t="s">
        <v>10</v>
      </c>
      <c r="J16" s="16">
        <v>24</v>
      </c>
      <c r="K16" s="87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2</v>
      </c>
      <c r="E24" s="87" t="s">
        <v>26</v>
      </c>
      <c r="F24" s="151">
        <v>2501.7199999999998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1250.8599999999999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60</v>
      </c>
      <c r="H27" s="115"/>
      <c r="I27" s="115"/>
      <c r="J27" s="23">
        <v>530</v>
      </c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60</v>
      </c>
      <c r="D28" s="115"/>
      <c r="E28" s="115"/>
      <c r="F28" s="87" t="s">
        <v>26</v>
      </c>
      <c r="G28" s="115" t="s">
        <v>60</v>
      </c>
      <c r="H28" s="115"/>
      <c r="I28" s="115"/>
      <c r="J28" s="23"/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60</v>
      </c>
      <c r="D29" s="115"/>
      <c r="E29" s="115"/>
      <c r="F29" s="87" t="s">
        <v>26</v>
      </c>
      <c r="G29" s="115" t="s">
        <v>31</v>
      </c>
      <c r="H29" s="115"/>
      <c r="I29" s="115"/>
      <c r="J29" s="23">
        <v>530</v>
      </c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61</v>
      </c>
      <c r="D30" s="115"/>
      <c r="E30" s="115"/>
      <c r="F30" s="87" t="s">
        <v>26</v>
      </c>
      <c r="G30" s="115" t="s">
        <v>61</v>
      </c>
      <c r="H30" s="115"/>
      <c r="I30" s="115"/>
      <c r="J30" s="23">
        <v>150</v>
      </c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/>
      <c r="D31" s="115"/>
      <c r="E31" s="115"/>
      <c r="F31" s="87" t="s">
        <v>26</v>
      </c>
      <c r="G31" s="115"/>
      <c r="H31" s="115"/>
      <c r="I31" s="11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1210</v>
      </c>
      <c r="K40" s="92"/>
      <c r="L40" s="95" t="s">
        <v>100</v>
      </c>
      <c r="M40" s="184">
        <f>(D24*F24)+(D25*F25)</f>
        <v>6254.2999999999993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127.36842105263158</v>
      </c>
      <c r="K42" s="188" t="s">
        <v>35</v>
      </c>
      <c r="L42" s="189"/>
      <c r="M42" s="190">
        <f>911*2</f>
        <v>1822</v>
      </c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2802.1052631578946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>
        <f>150*3</f>
        <v>450</v>
      </c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 t="s">
        <v>102</v>
      </c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11328.405263157894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77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78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87"/>
  <sheetViews>
    <sheetView topLeftCell="A52" zoomScaleNormal="100" workbookViewId="0">
      <selection activeCell="Y2" sqref="Y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13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9"/>
      <c r="M4" s="6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69"/>
      <c r="M5" s="6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7</v>
      </c>
      <c r="K8" s="66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640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0"/>
      <c r="B11" s="107">
        <f>$M$9</f>
        <v>640</v>
      </c>
      <c r="C11" s="108"/>
      <c r="D11" s="109" t="s">
        <v>84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83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8</v>
      </c>
      <c r="F16" s="66" t="s">
        <v>5</v>
      </c>
      <c r="G16" s="130" t="s">
        <v>12</v>
      </c>
      <c r="H16" s="115"/>
      <c r="I16" s="66" t="s">
        <v>10</v>
      </c>
      <c r="J16" s="16">
        <v>8</v>
      </c>
      <c r="K16" s="66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66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/>
      <c r="E24" s="66" t="s">
        <v>26</v>
      </c>
      <c r="F24" s="151"/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66" t="s">
        <v>26</v>
      </c>
      <c r="F25" s="144">
        <v>640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640</v>
      </c>
      <c r="N25" s="146"/>
    </row>
    <row r="26" spans="1:14">
      <c r="A26" s="5"/>
      <c r="B26" s="19" t="s">
        <v>30</v>
      </c>
      <c r="C26" s="6"/>
      <c r="D26" s="22"/>
      <c r="E26" s="66"/>
      <c r="F26" s="147"/>
      <c r="G26" s="147"/>
      <c r="H26" s="6"/>
      <c r="I26" s="6"/>
      <c r="J26" s="6"/>
      <c r="K26" s="6"/>
      <c r="L26" s="11"/>
      <c r="M26" s="148"/>
      <c r="N26" s="149"/>
    </row>
    <row r="27" spans="1:14" ht="12">
      <c r="A27" s="5"/>
      <c r="B27" s="5" t="s">
        <v>5</v>
      </c>
      <c r="C27" s="115" t="s">
        <v>31</v>
      </c>
      <c r="D27" s="115"/>
      <c r="E27" s="115"/>
      <c r="F27" s="66" t="s">
        <v>26</v>
      </c>
      <c r="G27" s="115" t="s">
        <v>68</v>
      </c>
      <c r="H27" s="115"/>
      <c r="I27" s="115"/>
      <c r="J27" s="23"/>
      <c r="K27" s="6" t="s">
        <v>33</v>
      </c>
      <c r="L27" s="6"/>
      <c r="M27" s="136"/>
      <c r="N27" s="137"/>
    </row>
    <row r="28" spans="1:14">
      <c r="A28" s="5"/>
      <c r="B28" s="5" t="s">
        <v>5</v>
      </c>
      <c r="C28" s="115" t="s">
        <v>68</v>
      </c>
      <c r="D28" s="115"/>
      <c r="E28" s="115"/>
      <c r="F28" s="66" t="s">
        <v>26</v>
      </c>
      <c r="G28" s="115" t="s">
        <v>31</v>
      </c>
      <c r="H28" s="115"/>
      <c r="I28" s="115"/>
      <c r="J28" s="23"/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61</v>
      </c>
      <c r="D29" s="115"/>
      <c r="E29" s="115"/>
      <c r="F29" s="66" t="s">
        <v>26</v>
      </c>
      <c r="G29" s="115" t="s">
        <v>61</v>
      </c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/>
      <c r="D30" s="115"/>
      <c r="E30" s="115"/>
      <c r="F30" s="66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25"/>
      <c r="D31" s="125"/>
      <c r="E31" s="125"/>
      <c r="F31" s="66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25"/>
      <c r="D32" s="125"/>
      <c r="E32" s="125"/>
      <c r="F32" s="66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66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66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66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66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66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66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66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66" t="s">
        <v>26</v>
      </c>
      <c r="G40" s="125"/>
      <c r="H40" s="125"/>
      <c r="I40" s="125"/>
      <c r="J40" s="26"/>
      <c r="K40" s="6" t="s">
        <v>33</v>
      </c>
      <c r="L40" s="71"/>
      <c r="M40" s="155">
        <f>M25</f>
        <v>640</v>
      </c>
      <c r="N40" s="156"/>
    </row>
    <row r="41" spans="1:15">
      <c r="A41" s="5"/>
      <c r="B41" s="5"/>
      <c r="C41" s="125"/>
      <c r="D41" s="125"/>
      <c r="E41" s="125"/>
      <c r="F41" s="66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/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0</v>
      </c>
      <c r="K43" s="37"/>
      <c r="L43" s="68" t="s">
        <v>30</v>
      </c>
      <c r="M43" s="151">
        <f>J43*J44</f>
        <v>0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69" t="s">
        <v>37</v>
      </c>
      <c r="J44" s="40">
        <v>2.6</v>
      </c>
      <c r="K44" s="160" t="s">
        <v>38</v>
      </c>
      <c r="L44" s="161"/>
      <c r="M44" s="151"/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68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71"/>
      <c r="F46" s="162">
        <v>0</v>
      </c>
      <c r="G46" s="163"/>
      <c r="H46" s="68"/>
      <c r="I46" s="68"/>
      <c r="J46" s="68"/>
      <c r="K46" s="6" t="s">
        <v>41</v>
      </c>
      <c r="L46" s="71"/>
      <c r="M46" s="117">
        <f>M43+M42+M40+M44+M45</f>
        <v>640</v>
      </c>
      <c r="N46" s="118"/>
      <c r="O46" s="42"/>
    </row>
    <row r="47" spans="1:15">
      <c r="A47" s="5"/>
      <c r="B47" s="5" t="s">
        <v>42</v>
      </c>
      <c r="C47" s="6"/>
      <c r="D47" s="6"/>
      <c r="E47" s="71"/>
      <c r="F47" s="166">
        <v>0</v>
      </c>
      <c r="G47" s="167"/>
      <c r="H47" s="68"/>
      <c r="I47" s="68"/>
      <c r="J47" s="68"/>
      <c r="K47" s="6" t="s">
        <v>43</v>
      </c>
      <c r="L47" s="71"/>
      <c r="M47" s="117"/>
      <c r="N47" s="118"/>
    </row>
    <row r="48" spans="1:15">
      <c r="A48" s="5"/>
      <c r="B48" s="5" t="s">
        <v>44</v>
      </c>
      <c r="C48" s="6"/>
      <c r="D48" s="6"/>
      <c r="E48" s="71"/>
      <c r="F48" s="168">
        <f>SUM(F46:G47)</f>
        <v>0</v>
      </c>
      <c r="G48" s="169"/>
      <c r="H48" s="68"/>
      <c r="I48" s="68"/>
      <c r="J48" s="68"/>
      <c r="K48" s="6"/>
      <c r="L48" s="71"/>
      <c r="M48" s="43"/>
      <c r="N48" s="44"/>
    </row>
    <row r="49" spans="1:15">
      <c r="A49" s="5"/>
      <c r="B49" s="5" t="s">
        <v>45</v>
      </c>
      <c r="C49" s="6"/>
      <c r="D49" s="6"/>
      <c r="E49" s="71"/>
      <c r="F49" s="166">
        <v>0</v>
      </c>
      <c r="G49" s="167"/>
      <c r="H49" s="68"/>
      <c r="I49" s="68"/>
      <c r="J49" s="68"/>
      <c r="K49" s="6"/>
      <c r="L49" s="71"/>
      <c r="M49" s="43"/>
      <c r="N49" s="44"/>
    </row>
    <row r="50" spans="1:15">
      <c r="A50" s="5"/>
      <c r="B50" s="5" t="s">
        <v>44</v>
      </c>
      <c r="C50" s="6"/>
      <c r="D50" s="6"/>
      <c r="E50" s="71"/>
      <c r="F50" s="168">
        <f>SUM(F48:G49)</f>
        <v>0</v>
      </c>
      <c r="G50" s="169"/>
      <c r="H50" s="68"/>
      <c r="I50" s="68"/>
      <c r="J50" s="68"/>
      <c r="K50" s="6"/>
      <c r="L50" s="71"/>
      <c r="M50" s="43"/>
      <c r="N50" s="44"/>
    </row>
    <row r="51" spans="1:15">
      <c r="A51" s="5"/>
      <c r="B51" s="5" t="s">
        <v>30</v>
      </c>
      <c r="C51" s="6"/>
      <c r="D51" s="6"/>
      <c r="E51" s="71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71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71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71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71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71"/>
      <c r="F56" s="172">
        <f>+M46-F55</f>
        <v>640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640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65"/>
      <c r="C59" s="66"/>
      <c r="D59" s="66"/>
      <c r="E59" s="66"/>
      <c r="F59" s="66"/>
      <c r="G59" s="66"/>
      <c r="H59" s="6"/>
      <c r="I59" s="66"/>
      <c r="J59" s="66"/>
      <c r="K59" s="66"/>
      <c r="L59" s="66"/>
      <c r="M59" s="66"/>
      <c r="N59" s="67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79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80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87"/>
  <sheetViews>
    <sheetView topLeftCell="A31" zoomScaleNormal="10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12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9"/>
      <c r="M4" s="6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69"/>
      <c r="M5" s="6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7</v>
      </c>
      <c r="K8" s="66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3036.4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0"/>
      <c r="B11" s="107">
        <f>$M$9</f>
        <v>3036.4</v>
      </c>
      <c r="C11" s="108"/>
      <c r="D11" s="109" t="s">
        <v>82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81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8</v>
      </c>
      <c r="F16" s="66" t="s">
        <v>5</v>
      </c>
      <c r="G16" s="130" t="s">
        <v>12</v>
      </c>
      <c r="H16" s="115"/>
      <c r="I16" s="66" t="s">
        <v>10</v>
      </c>
      <c r="J16" s="16">
        <v>8</v>
      </c>
      <c r="K16" s="66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66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/>
      <c r="E24" s="66" t="s">
        <v>26</v>
      </c>
      <c r="F24" s="151"/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66" t="s">
        <v>26</v>
      </c>
      <c r="F25" s="144">
        <v>1200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1200</v>
      </c>
      <c r="N25" s="146"/>
    </row>
    <row r="26" spans="1:14">
      <c r="A26" s="5"/>
      <c r="B26" s="19" t="s">
        <v>30</v>
      </c>
      <c r="C26" s="6"/>
      <c r="D26" s="22"/>
      <c r="E26" s="66"/>
      <c r="F26" s="147"/>
      <c r="G26" s="147"/>
      <c r="H26" s="6"/>
      <c r="I26" s="6"/>
      <c r="J26" s="6"/>
      <c r="K26" s="6"/>
      <c r="L26" s="11"/>
      <c r="M26" s="148"/>
      <c r="N26" s="149"/>
    </row>
    <row r="27" spans="1:14" ht="12">
      <c r="A27" s="5"/>
      <c r="B27" s="5" t="s">
        <v>5</v>
      </c>
      <c r="C27" s="115" t="s">
        <v>31</v>
      </c>
      <c r="D27" s="115"/>
      <c r="E27" s="115"/>
      <c r="F27" s="66" t="s">
        <v>26</v>
      </c>
      <c r="G27" s="115" t="s">
        <v>68</v>
      </c>
      <c r="H27" s="115"/>
      <c r="I27" s="115"/>
      <c r="J27" s="23">
        <v>217</v>
      </c>
      <c r="K27" s="6" t="s">
        <v>33</v>
      </c>
      <c r="L27" s="6"/>
      <c r="M27" s="136"/>
      <c r="N27" s="137"/>
    </row>
    <row r="28" spans="1:14">
      <c r="A28" s="5"/>
      <c r="B28" s="5" t="s">
        <v>5</v>
      </c>
      <c r="C28" s="115" t="s">
        <v>68</v>
      </c>
      <c r="D28" s="115"/>
      <c r="E28" s="115"/>
      <c r="F28" s="66" t="s">
        <v>26</v>
      </c>
      <c r="G28" s="115" t="s">
        <v>31</v>
      </c>
      <c r="H28" s="115"/>
      <c r="I28" s="115"/>
      <c r="J28" s="23">
        <v>217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61</v>
      </c>
      <c r="D29" s="115"/>
      <c r="E29" s="115"/>
      <c r="F29" s="66" t="s">
        <v>26</v>
      </c>
      <c r="G29" s="115" t="s">
        <v>61</v>
      </c>
      <c r="H29" s="115"/>
      <c r="I29" s="115"/>
      <c r="J29" s="23">
        <v>100</v>
      </c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/>
      <c r="D30" s="115"/>
      <c r="E30" s="115"/>
      <c r="F30" s="66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25"/>
      <c r="D31" s="125"/>
      <c r="E31" s="125"/>
      <c r="F31" s="66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25"/>
      <c r="D32" s="125"/>
      <c r="E32" s="125"/>
      <c r="F32" s="66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66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66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66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66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66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66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66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66" t="s">
        <v>26</v>
      </c>
      <c r="G40" s="125"/>
      <c r="H40" s="125"/>
      <c r="I40" s="125"/>
      <c r="J40" s="26"/>
      <c r="K40" s="6" t="s">
        <v>33</v>
      </c>
      <c r="L40" s="71"/>
      <c r="M40" s="155">
        <f>M25</f>
        <v>1200</v>
      </c>
      <c r="N40" s="156"/>
    </row>
    <row r="41" spans="1:15">
      <c r="A41" s="5"/>
      <c r="B41" s="5"/>
      <c r="C41" s="125"/>
      <c r="D41" s="125"/>
      <c r="E41" s="125"/>
      <c r="F41" s="66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>
        <f>224*2</f>
        <v>448</v>
      </c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534</v>
      </c>
      <c r="K43" s="37"/>
      <c r="L43" s="68" t="s">
        <v>30</v>
      </c>
      <c r="M43" s="151">
        <f>J43*J44</f>
        <v>1388.4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69" t="s">
        <v>37</v>
      </c>
      <c r="J44" s="40">
        <v>2.6</v>
      </c>
      <c r="K44" s="160" t="s">
        <v>38</v>
      </c>
      <c r="L44" s="161"/>
      <c r="M44" s="151"/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68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71"/>
      <c r="F46" s="162">
        <v>0</v>
      </c>
      <c r="G46" s="163"/>
      <c r="H46" s="68"/>
      <c r="I46" s="68"/>
      <c r="J46" s="68"/>
      <c r="K46" s="6" t="s">
        <v>41</v>
      </c>
      <c r="L46" s="71"/>
      <c r="M46" s="117">
        <f>M43+M42+M40+M44+M45</f>
        <v>3036.4</v>
      </c>
      <c r="N46" s="118"/>
      <c r="O46" s="42"/>
    </row>
    <row r="47" spans="1:15">
      <c r="A47" s="5"/>
      <c r="B47" s="5" t="s">
        <v>42</v>
      </c>
      <c r="C47" s="6"/>
      <c r="D47" s="6"/>
      <c r="E47" s="71"/>
      <c r="F47" s="166">
        <v>0</v>
      </c>
      <c r="G47" s="167"/>
      <c r="H47" s="68"/>
      <c r="I47" s="68"/>
      <c r="J47" s="68"/>
      <c r="K47" s="6" t="s">
        <v>43</v>
      </c>
      <c r="L47" s="71"/>
      <c r="M47" s="117"/>
      <c r="N47" s="118"/>
    </row>
    <row r="48" spans="1:15">
      <c r="A48" s="5"/>
      <c r="B48" s="5" t="s">
        <v>44</v>
      </c>
      <c r="C48" s="6"/>
      <c r="D48" s="6"/>
      <c r="E48" s="71"/>
      <c r="F48" s="168">
        <f>SUM(F46:G47)</f>
        <v>0</v>
      </c>
      <c r="G48" s="169"/>
      <c r="H48" s="68"/>
      <c r="I48" s="68"/>
      <c r="J48" s="68"/>
      <c r="K48" s="6"/>
      <c r="L48" s="71"/>
      <c r="M48" s="43"/>
      <c r="N48" s="44"/>
    </row>
    <row r="49" spans="1:15">
      <c r="A49" s="5"/>
      <c r="B49" s="5" t="s">
        <v>45</v>
      </c>
      <c r="C49" s="6"/>
      <c r="D49" s="6"/>
      <c r="E49" s="71"/>
      <c r="F49" s="166">
        <v>0</v>
      </c>
      <c r="G49" s="167"/>
      <c r="H49" s="68"/>
      <c r="I49" s="68"/>
      <c r="J49" s="68"/>
      <c r="K49" s="6"/>
      <c r="L49" s="71"/>
      <c r="M49" s="43"/>
      <c r="N49" s="44"/>
    </row>
    <row r="50" spans="1:15">
      <c r="A50" s="5"/>
      <c r="B50" s="5" t="s">
        <v>44</v>
      </c>
      <c r="C50" s="6"/>
      <c r="D50" s="6"/>
      <c r="E50" s="71"/>
      <c r="F50" s="168">
        <f>SUM(F48:G49)</f>
        <v>0</v>
      </c>
      <c r="G50" s="169"/>
      <c r="H50" s="68"/>
      <c r="I50" s="68"/>
      <c r="J50" s="68"/>
      <c r="K50" s="6"/>
      <c r="L50" s="71"/>
      <c r="M50" s="43"/>
      <c r="N50" s="44"/>
    </row>
    <row r="51" spans="1:15">
      <c r="A51" s="5"/>
      <c r="B51" s="5" t="s">
        <v>30</v>
      </c>
      <c r="C51" s="6"/>
      <c r="D51" s="6"/>
      <c r="E51" s="71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71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71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71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71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71"/>
      <c r="F56" s="172">
        <f>+M46-F55</f>
        <v>3036.4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3036.4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65"/>
      <c r="C59" s="66"/>
      <c r="D59" s="66"/>
      <c r="E59" s="66"/>
      <c r="F59" s="66"/>
      <c r="G59" s="66"/>
      <c r="H59" s="6"/>
      <c r="I59" s="66"/>
      <c r="J59" s="66"/>
      <c r="K59" s="66"/>
      <c r="L59" s="66"/>
      <c r="M59" s="66"/>
      <c r="N59" s="67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77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78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87"/>
  <sheetViews>
    <sheetView topLeftCell="A34" zoomScaleNormal="100" workbookViewId="0">
      <selection activeCell="W17" sqref="W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11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6"/>
      <c r="M4" s="76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6"/>
      <c r="M5" s="76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3</v>
      </c>
      <c r="K8" s="73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2880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77"/>
      <c r="B11" s="107">
        <f>$M$9</f>
        <v>2880</v>
      </c>
      <c r="C11" s="108"/>
      <c r="D11" s="109" t="s">
        <v>87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86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22</v>
      </c>
      <c r="F16" s="73" t="s">
        <v>5</v>
      </c>
      <c r="G16" s="130" t="s">
        <v>12</v>
      </c>
      <c r="H16" s="115"/>
      <c r="I16" s="73" t="s">
        <v>10</v>
      </c>
      <c r="J16" s="16">
        <v>24</v>
      </c>
      <c r="K16" s="73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73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2</v>
      </c>
      <c r="E24" s="73" t="s">
        <v>26</v>
      </c>
      <c r="F24" s="151">
        <v>1120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73" t="s">
        <v>26</v>
      </c>
      <c r="F25" s="144">
        <v>640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2880</v>
      </c>
      <c r="N25" s="146"/>
    </row>
    <row r="26" spans="1:14">
      <c r="A26" s="5"/>
      <c r="B26" s="19" t="s">
        <v>30</v>
      </c>
      <c r="C26" s="6"/>
      <c r="D26" s="22"/>
      <c r="E26" s="73"/>
      <c r="F26" s="147"/>
      <c r="G26" s="147"/>
      <c r="H26" s="6"/>
      <c r="I26" s="6"/>
      <c r="J26" s="6"/>
      <c r="K26" s="6"/>
      <c r="L26" s="11"/>
      <c r="M26" s="148"/>
      <c r="N26" s="149"/>
    </row>
    <row r="27" spans="1:14" ht="12">
      <c r="A27" s="5"/>
      <c r="B27" s="5" t="s">
        <v>5</v>
      </c>
      <c r="C27" s="115" t="s">
        <v>31</v>
      </c>
      <c r="D27" s="115"/>
      <c r="E27" s="115"/>
      <c r="F27" s="73" t="s">
        <v>26</v>
      </c>
      <c r="G27" s="115" t="s">
        <v>60</v>
      </c>
      <c r="H27" s="115"/>
      <c r="I27" s="115"/>
      <c r="J27" s="23"/>
      <c r="K27" s="6" t="s">
        <v>33</v>
      </c>
      <c r="L27" s="6"/>
      <c r="M27" s="136"/>
      <c r="N27" s="137"/>
    </row>
    <row r="28" spans="1:14">
      <c r="A28" s="5"/>
      <c r="B28" s="5" t="s">
        <v>5</v>
      </c>
      <c r="C28" s="115" t="s">
        <v>60</v>
      </c>
      <c r="D28" s="115"/>
      <c r="E28" s="115"/>
      <c r="F28" s="73" t="s">
        <v>26</v>
      </c>
      <c r="G28" s="115" t="s">
        <v>60</v>
      </c>
      <c r="H28" s="115"/>
      <c r="I28" s="115"/>
      <c r="J28" s="23"/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60</v>
      </c>
      <c r="D29" s="115"/>
      <c r="E29" s="115"/>
      <c r="F29" s="73" t="s">
        <v>26</v>
      </c>
      <c r="G29" s="115" t="s">
        <v>31</v>
      </c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61</v>
      </c>
      <c r="D30" s="115"/>
      <c r="E30" s="115"/>
      <c r="F30" s="73" t="s">
        <v>26</v>
      </c>
      <c r="G30" s="115" t="s">
        <v>61</v>
      </c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25"/>
      <c r="D31" s="125"/>
      <c r="E31" s="125"/>
      <c r="F31" s="73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25"/>
      <c r="D32" s="125"/>
      <c r="E32" s="125"/>
      <c r="F32" s="73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73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73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73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73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73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73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73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73" t="s">
        <v>26</v>
      </c>
      <c r="G40" s="125"/>
      <c r="H40" s="125"/>
      <c r="I40" s="125"/>
      <c r="J40" s="26"/>
      <c r="K40" s="6" t="s">
        <v>33</v>
      </c>
      <c r="L40" s="78"/>
      <c r="M40" s="155">
        <f>M25</f>
        <v>2880</v>
      </c>
      <c r="N40" s="156"/>
    </row>
    <row r="41" spans="1:15">
      <c r="A41" s="5"/>
      <c r="B41" s="5"/>
      <c r="C41" s="125"/>
      <c r="D41" s="125"/>
      <c r="E41" s="125"/>
      <c r="F41" s="73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/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0</v>
      </c>
      <c r="K43" s="37"/>
      <c r="L43" s="75" t="s">
        <v>30</v>
      </c>
      <c r="M43" s="151">
        <f>J43*J44</f>
        <v>0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76" t="s">
        <v>37</v>
      </c>
      <c r="J44" s="40">
        <v>1.6</v>
      </c>
      <c r="K44" s="160" t="s">
        <v>38</v>
      </c>
      <c r="L44" s="161"/>
      <c r="M44" s="151"/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75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78"/>
      <c r="F46" s="162">
        <v>0</v>
      </c>
      <c r="G46" s="163"/>
      <c r="H46" s="75"/>
      <c r="I46" s="75"/>
      <c r="J46" s="75"/>
      <c r="K46" s="6" t="s">
        <v>41</v>
      </c>
      <c r="L46" s="78"/>
      <c r="M46" s="117">
        <f>M43+M42+M40+M44+M45</f>
        <v>2880</v>
      </c>
      <c r="N46" s="118"/>
      <c r="O46" s="42"/>
    </row>
    <row r="47" spans="1:15">
      <c r="A47" s="5"/>
      <c r="B47" s="5" t="s">
        <v>42</v>
      </c>
      <c r="C47" s="6"/>
      <c r="D47" s="6"/>
      <c r="E47" s="78"/>
      <c r="F47" s="166">
        <v>0</v>
      </c>
      <c r="G47" s="167"/>
      <c r="H47" s="75"/>
      <c r="I47" s="75"/>
      <c r="J47" s="75"/>
      <c r="K47" s="6" t="s">
        <v>43</v>
      </c>
      <c r="L47" s="78"/>
      <c r="M47" s="117"/>
      <c r="N47" s="118"/>
    </row>
    <row r="48" spans="1:15">
      <c r="A48" s="5"/>
      <c r="B48" s="5" t="s">
        <v>44</v>
      </c>
      <c r="C48" s="6"/>
      <c r="D48" s="6"/>
      <c r="E48" s="78"/>
      <c r="F48" s="168">
        <f>SUM(F46:G47)</f>
        <v>0</v>
      </c>
      <c r="G48" s="169"/>
      <c r="H48" s="75"/>
      <c r="I48" s="75"/>
      <c r="J48" s="75"/>
      <c r="K48" s="6"/>
      <c r="L48" s="78"/>
      <c r="M48" s="43"/>
      <c r="N48" s="44"/>
    </row>
    <row r="49" spans="1:15">
      <c r="A49" s="5"/>
      <c r="B49" s="5" t="s">
        <v>45</v>
      </c>
      <c r="C49" s="6"/>
      <c r="D49" s="6"/>
      <c r="E49" s="78"/>
      <c r="F49" s="166">
        <v>0</v>
      </c>
      <c r="G49" s="167"/>
      <c r="H49" s="75"/>
      <c r="I49" s="75"/>
      <c r="J49" s="75"/>
      <c r="K49" s="6"/>
      <c r="L49" s="78"/>
      <c r="M49" s="43"/>
      <c r="N49" s="44"/>
    </row>
    <row r="50" spans="1:15">
      <c r="A50" s="5"/>
      <c r="B50" s="5" t="s">
        <v>44</v>
      </c>
      <c r="C50" s="6"/>
      <c r="D50" s="6"/>
      <c r="E50" s="78"/>
      <c r="F50" s="168">
        <f>SUM(F48:G49)</f>
        <v>0</v>
      </c>
      <c r="G50" s="169"/>
      <c r="H50" s="75"/>
      <c r="I50" s="75"/>
      <c r="J50" s="75"/>
      <c r="K50" s="6"/>
      <c r="L50" s="78"/>
      <c r="M50" s="43"/>
      <c r="N50" s="44"/>
    </row>
    <row r="51" spans="1:15">
      <c r="A51" s="5"/>
      <c r="B51" s="5" t="s">
        <v>30</v>
      </c>
      <c r="C51" s="6"/>
      <c r="D51" s="6"/>
      <c r="E51" s="78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78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78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78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78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78"/>
      <c r="F56" s="172">
        <f>+M46-F55</f>
        <v>2880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2880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72"/>
      <c r="C59" s="73"/>
      <c r="D59" s="73"/>
      <c r="E59" s="73"/>
      <c r="F59" s="73"/>
      <c r="G59" s="73"/>
      <c r="H59" s="6"/>
      <c r="I59" s="73"/>
      <c r="J59" s="73"/>
      <c r="K59" s="73"/>
      <c r="L59" s="73"/>
      <c r="M59" s="73"/>
      <c r="N59" s="74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79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80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87"/>
  <sheetViews>
    <sheetView topLeftCell="A10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11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3</v>
      </c>
      <c r="K8" s="15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10244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8"/>
      <c r="B11" s="107">
        <f>$M$9</f>
        <v>10244</v>
      </c>
      <c r="C11" s="108"/>
      <c r="D11" s="109" t="s">
        <v>89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86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22</v>
      </c>
      <c r="F16" s="15" t="s">
        <v>5</v>
      </c>
      <c r="G16" s="130" t="s">
        <v>12</v>
      </c>
      <c r="H16" s="115"/>
      <c r="I16" s="15" t="s">
        <v>10</v>
      </c>
      <c r="J16" s="16">
        <v>24</v>
      </c>
      <c r="K16" s="15" t="s">
        <v>11</v>
      </c>
      <c r="L16" s="130" t="s">
        <v>12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15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2</v>
      </c>
      <c r="E24" s="15" t="s">
        <v>26</v>
      </c>
      <c r="F24" s="151">
        <v>2000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15" t="s">
        <v>26</v>
      </c>
      <c r="F25" s="144">
        <v>1200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5200</v>
      </c>
      <c r="N25" s="146"/>
    </row>
    <row r="26" spans="1:14">
      <c r="A26" s="5"/>
      <c r="B26" s="19" t="s">
        <v>30</v>
      </c>
      <c r="C26" s="6"/>
      <c r="D26" s="22"/>
      <c r="E26" s="15"/>
      <c r="F26" s="147"/>
      <c r="G26" s="147"/>
      <c r="H26" s="6"/>
      <c r="I26" s="6"/>
      <c r="J26" s="6"/>
      <c r="K26" s="6"/>
      <c r="L26" s="11"/>
      <c r="M26" s="148"/>
      <c r="N26" s="149"/>
    </row>
    <row r="27" spans="1:14" ht="12">
      <c r="A27" s="5"/>
      <c r="B27" s="5" t="s">
        <v>5</v>
      </c>
      <c r="C27" s="115" t="s">
        <v>31</v>
      </c>
      <c r="D27" s="115"/>
      <c r="E27" s="115"/>
      <c r="F27" s="15" t="s">
        <v>26</v>
      </c>
      <c r="G27" s="115" t="s">
        <v>60</v>
      </c>
      <c r="H27" s="115"/>
      <c r="I27" s="115"/>
      <c r="J27" s="23">
        <v>530</v>
      </c>
      <c r="K27" s="6" t="s">
        <v>33</v>
      </c>
      <c r="L27" s="6"/>
      <c r="M27" s="136"/>
      <c r="N27" s="137"/>
    </row>
    <row r="28" spans="1:14">
      <c r="A28" s="5"/>
      <c r="B28" s="5" t="s">
        <v>5</v>
      </c>
      <c r="C28" s="115" t="s">
        <v>60</v>
      </c>
      <c r="D28" s="115"/>
      <c r="E28" s="115"/>
      <c r="F28" s="15" t="s">
        <v>26</v>
      </c>
      <c r="G28" s="115" t="s">
        <v>60</v>
      </c>
      <c r="H28" s="115"/>
      <c r="I28" s="115"/>
      <c r="J28" s="23"/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60</v>
      </c>
      <c r="D29" s="115"/>
      <c r="E29" s="115"/>
      <c r="F29" s="15" t="s">
        <v>26</v>
      </c>
      <c r="G29" s="115" t="s">
        <v>31</v>
      </c>
      <c r="H29" s="115"/>
      <c r="I29" s="115"/>
      <c r="J29" s="23">
        <v>530</v>
      </c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61</v>
      </c>
      <c r="D30" s="115"/>
      <c r="E30" s="115"/>
      <c r="F30" s="15" t="s">
        <v>26</v>
      </c>
      <c r="G30" s="115" t="s">
        <v>61</v>
      </c>
      <c r="H30" s="115"/>
      <c r="I30" s="115"/>
      <c r="J30" s="23">
        <v>200</v>
      </c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25"/>
      <c r="D31" s="125"/>
      <c r="E31" s="125"/>
      <c r="F31" s="15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25"/>
      <c r="D32" s="125"/>
      <c r="E32" s="125"/>
      <c r="F32" s="15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15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15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15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15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15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15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15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15" t="s">
        <v>26</v>
      </c>
      <c r="G40" s="125"/>
      <c r="H40" s="125"/>
      <c r="I40" s="125"/>
      <c r="J40" s="26"/>
      <c r="K40" s="6" t="s">
        <v>33</v>
      </c>
      <c r="L40" s="29"/>
      <c r="M40" s="155">
        <f>M25</f>
        <v>5200</v>
      </c>
      <c r="N40" s="156"/>
    </row>
    <row r="41" spans="1:15">
      <c r="A41" s="5"/>
      <c r="B41" s="5"/>
      <c r="C41" s="125"/>
      <c r="D41" s="125"/>
      <c r="E41" s="125"/>
      <c r="F41" s="15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>
        <f>911*2</f>
        <v>1822</v>
      </c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1260</v>
      </c>
      <c r="K43" s="37"/>
      <c r="L43" s="38" t="s">
        <v>30</v>
      </c>
      <c r="M43" s="151">
        <f>J43*J44</f>
        <v>2772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37</v>
      </c>
      <c r="J44" s="40">
        <v>2.2000000000000002</v>
      </c>
      <c r="K44" s="160" t="s">
        <v>38</v>
      </c>
      <c r="L44" s="161"/>
      <c r="M44" s="151">
        <f>150*3</f>
        <v>450</v>
      </c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38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29"/>
      <c r="F46" s="162">
        <v>0</v>
      </c>
      <c r="G46" s="163"/>
      <c r="H46" s="38"/>
      <c r="I46" s="38"/>
      <c r="J46" s="38"/>
      <c r="K46" s="6" t="s">
        <v>41</v>
      </c>
      <c r="L46" s="29"/>
      <c r="M46" s="117">
        <f>M43+M42+M40+M44+M45</f>
        <v>10244</v>
      </c>
      <c r="N46" s="118"/>
      <c r="O46" s="42"/>
    </row>
    <row r="47" spans="1:15">
      <c r="A47" s="5"/>
      <c r="B47" s="5" t="s">
        <v>42</v>
      </c>
      <c r="C47" s="6"/>
      <c r="D47" s="6"/>
      <c r="E47" s="29"/>
      <c r="F47" s="166">
        <v>0</v>
      </c>
      <c r="G47" s="167"/>
      <c r="H47" s="38"/>
      <c r="I47" s="38"/>
      <c r="J47" s="38"/>
      <c r="K47" s="6" t="s">
        <v>43</v>
      </c>
      <c r="L47" s="29"/>
      <c r="M47" s="117"/>
      <c r="N47" s="118"/>
    </row>
    <row r="48" spans="1:15">
      <c r="A48" s="5"/>
      <c r="B48" s="5" t="s">
        <v>44</v>
      </c>
      <c r="C48" s="6"/>
      <c r="D48" s="6"/>
      <c r="E48" s="29"/>
      <c r="F48" s="168">
        <f>SUM(F46:G47)</f>
        <v>0</v>
      </c>
      <c r="G48" s="169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45</v>
      </c>
      <c r="C49" s="6"/>
      <c r="D49" s="6"/>
      <c r="E49" s="29"/>
      <c r="F49" s="166">
        <v>0</v>
      </c>
      <c r="G49" s="167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44</v>
      </c>
      <c r="C50" s="6"/>
      <c r="D50" s="6"/>
      <c r="E50" s="29"/>
      <c r="F50" s="168">
        <f>SUM(F48:G49)</f>
        <v>0</v>
      </c>
      <c r="G50" s="169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30</v>
      </c>
      <c r="C51" s="6"/>
      <c r="D51" s="6"/>
      <c r="E51" s="29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29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29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29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29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29"/>
      <c r="F56" s="172">
        <f>+M46-F55</f>
        <v>10244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10244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77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88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487"/>
  <sheetViews>
    <sheetView topLeftCell="A10" zoomScaleNormal="100" workbookViewId="0">
      <selection activeCell="B17" sqref="B17:N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10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3556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8"/>
      <c r="B11" s="107">
        <f>$M$9</f>
        <v>3556</v>
      </c>
      <c r="C11" s="108"/>
      <c r="D11" s="109" t="s">
        <v>90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91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14</v>
      </c>
      <c r="F16" s="15" t="s">
        <v>5</v>
      </c>
      <c r="G16" s="130" t="s">
        <v>12</v>
      </c>
      <c r="H16" s="115"/>
      <c r="I16" s="15" t="s">
        <v>10</v>
      </c>
      <c r="J16" s="16">
        <v>14</v>
      </c>
      <c r="K16" s="15" t="s">
        <v>11</v>
      </c>
      <c r="L16" s="130" t="s">
        <v>12</v>
      </c>
      <c r="M16" s="115"/>
      <c r="N16" s="13">
        <v>2022</v>
      </c>
    </row>
    <row r="17" spans="1:20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20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 t="s">
        <v>16</v>
      </c>
      <c r="L18" s="133" t="s">
        <v>17</v>
      </c>
      <c r="M18" s="135"/>
      <c r="N18" s="17" t="s">
        <v>75</v>
      </c>
    </row>
    <row r="19" spans="1:20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  <c r="T19" s="4">
        <v>7</v>
      </c>
    </row>
    <row r="20" spans="1:20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20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20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0">
      <c r="A23" s="5"/>
      <c r="B23" s="5"/>
      <c r="C23" s="6" t="s">
        <v>23</v>
      </c>
      <c r="D23" s="6"/>
      <c r="E23" s="15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20">
      <c r="A24" s="5"/>
      <c r="B24" s="5" t="s">
        <v>25</v>
      </c>
      <c r="C24" s="6"/>
      <c r="D24" s="20"/>
      <c r="E24" s="15" t="s">
        <v>26</v>
      </c>
      <c r="F24" s="151"/>
      <c r="G24" s="152"/>
      <c r="H24" s="6" t="s">
        <v>27</v>
      </c>
      <c r="I24" s="6"/>
      <c r="J24" s="21"/>
      <c r="K24" s="6"/>
      <c r="L24" s="6"/>
      <c r="M24" s="142"/>
      <c r="N24" s="143"/>
    </row>
    <row r="25" spans="1:20">
      <c r="A25" s="5"/>
      <c r="B25" s="5" t="s">
        <v>25</v>
      </c>
      <c r="C25" s="6"/>
      <c r="D25" s="20">
        <v>1</v>
      </c>
      <c r="E25" s="15" t="s">
        <v>26</v>
      </c>
      <c r="F25" s="144">
        <v>1200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1200</v>
      </c>
      <c r="N25" s="146"/>
    </row>
    <row r="26" spans="1:20">
      <c r="A26" s="5"/>
      <c r="B26" s="19" t="s">
        <v>30</v>
      </c>
      <c r="C26" s="6"/>
      <c r="D26" s="22"/>
      <c r="E26" s="15"/>
      <c r="F26" s="147"/>
      <c r="G26" s="147"/>
      <c r="H26" s="6"/>
      <c r="I26" s="6"/>
      <c r="J26" s="6"/>
      <c r="K26" s="6"/>
      <c r="L26" s="11"/>
      <c r="M26" s="148"/>
      <c r="N26" s="149"/>
    </row>
    <row r="27" spans="1:20" ht="12">
      <c r="A27" s="5"/>
      <c r="B27" s="5" t="s">
        <v>5</v>
      </c>
      <c r="C27" s="115" t="s">
        <v>31</v>
      </c>
      <c r="D27" s="115"/>
      <c r="E27" s="115"/>
      <c r="F27" s="15" t="s">
        <v>26</v>
      </c>
      <c r="G27" s="115" t="s">
        <v>32</v>
      </c>
      <c r="H27" s="115"/>
      <c r="I27" s="115"/>
      <c r="J27" s="23">
        <v>115</v>
      </c>
      <c r="K27" s="6" t="s">
        <v>33</v>
      </c>
      <c r="L27" s="6"/>
      <c r="M27" s="136"/>
      <c r="N27" s="137"/>
    </row>
    <row r="28" spans="1:20">
      <c r="A28" s="5"/>
      <c r="B28" s="5" t="s">
        <v>5</v>
      </c>
      <c r="C28" s="115" t="s">
        <v>76</v>
      </c>
      <c r="D28" s="115"/>
      <c r="E28" s="115"/>
      <c r="F28" s="15" t="s">
        <v>26</v>
      </c>
      <c r="G28" s="115" t="s">
        <v>76</v>
      </c>
      <c r="H28" s="115"/>
      <c r="I28" s="115"/>
      <c r="J28" s="23"/>
      <c r="K28" s="6" t="s">
        <v>33</v>
      </c>
      <c r="L28" s="6"/>
      <c r="M28" s="6"/>
      <c r="N28" s="24"/>
    </row>
    <row r="29" spans="1:20">
      <c r="A29" s="5"/>
      <c r="B29" s="5" t="s">
        <v>5</v>
      </c>
      <c r="C29" s="115" t="s">
        <v>65</v>
      </c>
      <c r="D29" s="115"/>
      <c r="E29" s="115"/>
      <c r="F29" s="15" t="s">
        <v>26</v>
      </c>
      <c r="G29" s="115" t="s">
        <v>31</v>
      </c>
      <c r="H29" s="115"/>
      <c r="I29" s="115"/>
      <c r="J29" s="23">
        <v>115</v>
      </c>
      <c r="K29" s="6" t="s">
        <v>33</v>
      </c>
      <c r="L29" s="6"/>
      <c r="M29" s="6"/>
      <c r="N29" s="13"/>
    </row>
    <row r="30" spans="1:20">
      <c r="A30" s="5"/>
      <c r="B30" s="5" t="s">
        <v>5</v>
      </c>
      <c r="C30" s="115"/>
      <c r="D30" s="115"/>
      <c r="E30" s="115"/>
      <c r="F30" s="15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20" ht="11.25" customHeight="1">
      <c r="A31" s="5"/>
      <c r="B31" s="5" t="s">
        <v>5</v>
      </c>
      <c r="C31" s="125"/>
      <c r="D31" s="125"/>
      <c r="E31" s="125"/>
      <c r="F31" s="15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20">
      <c r="A32" s="5"/>
      <c r="B32" s="5" t="s">
        <v>5</v>
      </c>
      <c r="C32" s="125"/>
      <c r="D32" s="125"/>
      <c r="E32" s="125"/>
      <c r="F32" s="15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15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15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15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15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15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15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15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15" t="s">
        <v>26</v>
      </c>
      <c r="G40" s="125"/>
      <c r="H40" s="125"/>
      <c r="I40" s="125"/>
      <c r="J40" s="26"/>
      <c r="K40" s="6" t="s">
        <v>33</v>
      </c>
      <c r="L40" s="29"/>
      <c r="M40" s="155">
        <f>M25</f>
        <v>1200</v>
      </c>
      <c r="N40" s="156"/>
    </row>
    <row r="41" spans="1:15">
      <c r="A41" s="5"/>
      <c r="B41" s="5"/>
      <c r="C41" s="125"/>
      <c r="D41" s="125"/>
      <c r="E41" s="125"/>
      <c r="F41" s="15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>
        <f>310*2</f>
        <v>620</v>
      </c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230</v>
      </c>
      <c r="K43" s="37"/>
      <c r="L43" s="38" t="s">
        <v>30</v>
      </c>
      <c r="M43" s="151">
        <f>J43*J44</f>
        <v>506.00000000000006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37</v>
      </c>
      <c r="J44" s="40">
        <v>2.2000000000000002</v>
      </c>
      <c r="K44" s="160" t="s">
        <v>38</v>
      </c>
      <c r="L44" s="161"/>
      <c r="M44" s="151">
        <f>230*1</f>
        <v>230</v>
      </c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38" t="s">
        <v>39</v>
      </c>
      <c r="M45" s="151">
        <f>250*4</f>
        <v>1000</v>
      </c>
      <c r="N45" s="159"/>
    </row>
    <row r="46" spans="1:15">
      <c r="A46" s="5"/>
      <c r="B46" s="5" t="s">
        <v>40</v>
      </c>
      <c r="C46" s="6"/>
      <c r="D46" s="6"/>
      <c r="E46" s="29"/>
      <c r="F46" s="162">
        <v>0</v>
      </c>
      <c r="G46" s="163"/>
      <c r="H46" s="38"/>
      <c r="I46" s="38"/>
      <c r="J46" s="38"/>
      <c r="K46" s="6" t="s">
        <v>41</v>
      </c>
      <c r="L46" s="29"/>
      <c r="M46" s="117">
        <f>M43+M42+M40+M44+M45</f>
        <v>3556</v>
      </c>
      <c r="N46" s="118"/>
      <c r="O46" s="42"/>
    </row>
    <row r="47" spans="1:15">
      <c r="A47" s="5"/>
      <c r="B47" s="5" t="s">
        <v>42</v>
      </c>
      <c r="C47" s="6"/>
      <c r="D47" s="6"/>
      <c r="E47" s="29"/>
      <c r="F47" s="166">
        <v>0</v>
      </c>
      <c r="G47" s="167"/>
      <c r="H47" s="38"/>
      <c r="I47" s="38"/>
      <c r="J47" s="38"/>
      <c r="K47" s="6" t="s">
        <v>43</v>
      </c>
      <c r="L47" s="29"/>
      <c r="M47" s="117"/>
      <c r="N47" s="118"/>
    </row>
    <row r="48" spans="1:15">
      <c r="A48" s="5"/>
      <c r="B48" s="5" t="s">
        <v>44</v>
      </c>
      <c r="C48" s="6"/>
      <c r="D48" s="6"/>
      <c r="E48" s="29"/>
      <c r="F48" s="168">
        <f>SUM(F46:G47)</f>
        <v>0</v>
      </c>
      <c r="G48" s="169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45</v>
      </c>
      <c r="C49" s="6"/>
      <c r="D49" s="6"/>
      <c r="E49" s="29"/>
      <c r="F49" s="166">
        <v>0</v>
      </c>
      <c r="G49" s="167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44</v>
      </c>
      <c r="C50" s="6"/>
      <c r="D50" s="6"/>
      <c r="E50" s="29"/>
      <c r="F50" s="168">
        <f>SUM(F48:G49)</f>
        <v>0</v>
      </c>
      <c r="G50" s="169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30</v>
      </c>
      <c r="C51" s="6"/>
      <c r="D51" s="6"/>
      <c r="E51" s="29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29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29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29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29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29"/>
      <c r="F56" s="172">
        <f>+M46-F55</f>
        <v>3556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3556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77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78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487"/>
  <sheetViews>
    <sheetView topLeftCell="A34" zoomScaleNormal="100" workbookViewId="0">
      <selection activeCell="T19" sqref="T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9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640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8"/>
      <c r="B11" s="107">
        <f>$M$9</f>
        <v>640</v>
      </c>
      <c r="C11" s="108"/>
      <c r="D11" s="109" t="s">
        <v>74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67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8</v>
      </c>
      <c r="F16" s="15" t="s">
        <v>5</v>
      </c>
      <c r="G16" s="130" t="s">
        <v>12</v>
      </c>
      <c r="H16" s="115"/>
      <c r="I16" s="15" t="s">
        <v>10</v>
      </c>
      <c r="J16" s="16">
        <v>8</v>
      </c>
      <c r="K16" s="15" t="s">
        <v>11</v>
      </c>
      <c r="L16" s="130" t="s">
        <v>64</v>
      </c>
      <c r="M16" s="115"/>
      <c r="N16" s="13">
        <v>2022</v>
      </c>
    </row>
    <row r="17" spans="1:20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20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20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  <c r="T19" s="4">
        <v>7</v>
      </c>
    </row>
    <row r="20" spans="1:20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20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20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0">
      <c r="A23" s="5"/>
      <c r="B23" s="5"/>
      <c r="C23" s="6" t="s">
        <v>23</v>
      </c>
      <c r="D23" s="6"/>
      <c r="E23" s="15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20">
      <c r="A24" s="5"/>
      <c r="B24" s="5" t="s">
        <v>25</v>
      </c>
      <c r="C24" s="6"/>
      <c r="D24" s="20"/>
      <c r="E24" s="15" t="s">
        <v>26</v>
      </c>
      <c r="F24" s="151"/>
      <c r="G24" s="152"/>
      <c r="H24" s="6" t="s">
        <v>27</v>
      </c>
      <c r="I24" s="6"/>
      <c r="J24" s="21"/>
      <c r="K24" s="6"/>
      <c r="L24" s="6"/>
      <c r="M24" s="142"/>
      <c r="N24" s="143"/>
    </row>
    <row r="25" spans="1:20">
      <c r="A25" s="5"/>
      <c r="B25" s="5" t="s">
        <v>25</v>
      </c>
      <c r="C25" s="6"/>
      <c r="D25" s="20">
        <v>1</v>
      </c>
      <c r="E25" s="15" t="s">
        <v>26</v>
      </c>
      <c r="F25" s="144">
        <v>640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640</v>
      </c>
      <c r="N25" s="146"/>
    </row>
    <row r="26" spans="1:20">
      <c r="A26" s="5"/>
      <c r="B26" s="19" t="s">
        <v>30</v>
      </c>
      <c r="C26" s="6"/>
      <c r="D26" s="22"/>
      <c r="E26" s="15"/>
      <c r="F26" s="147"/>
      <c r="G26" s="147"/>
      <c r="H26" s="6"/>
      <c r="I26" s="6"/>
      <c r="J26" s="6"/>
      <c r="K26" s="6"/>
      <c r="L26" s="11"/>
      <c r="M26" s="148"/>
      <c r="N26" s="149"/>
    </row>
    <row r="27" spans="1:20" ht="12">
      <c r="A27" s="5"/>
      <c r="B27" s="5" t="s">
        <v>5</v>
      </c>
      <c r="C27" s="115" t="s">
        <v>31</v>
      </c>
      <c r="D27" s="115"/>
      <c r="E27" s="115"/>
      <c r="F27" s="15" t="s">
        <v>26</v>
      </c>
      <c r="G27" s="115" t="s">
        <v>68</v>
      </c>
      <c r="H27" s="115"/>
      <c r="I27" s="115"/>
      <c r="J27" s="23"/>
      <c r="K27" s="6" t="s">
        <v>33</v>
      </c>
      <c r="L27" s="6"/>
      <c r="M27" s="136"/>
      <c r="N27" s="137"/>
    </row>
    <row r="28" spans="1:20">
      <c r="A28" s="5"/>
      <c r="B28" s="5" t="s">
        <v>5</v>
      </c>
      <c r="C28" s="115" t="s">
        <v>68</v>
      </c>
      <c r="D28" s="115"/>
      <c r="E28" s="115"/>
      <c r="F28" s="15" t="s">
        <v>26</v>
      </c>
      <c r="G28" s="115" t="s">
        <v>31</v>
      </c>
      <c r="H28" s="115"/>
      <c r="I28" s="115"/>
      <c r="J28" s="23"/>
      <c r="K28" s="6" t="s">
        <v>33</v>
      </c>
      <c r="L28" s="6"/>
      <c r="M28" s="6"/>
      <c r="N28" s="24"/>
    </row>
    <row r="29" spans="1:20">
      <c r="A29" s="5"/>
      <c r="B29" s="5" t="s">
        <v>5</v>
      </c>
      <c r="C29" s="115" t="s">
        <v>61</v>
      </c>
      <c r="D29" s="115"/>
      <c r="E29" s="115"/>
      <c r="F29" s="15" t="s">
        <v>26</v>
      </c>
      <c r="G29" s="115" t="s">
        <v>61</v>
      </c>
      <c r="H29" s="115"/>
      <c r="I29" s="115"/>
      <c r="J29" s="23"/>
      <c r="K29" s="6" t="s">
        <v>33</v>
      </c>
      <c r="L29" s="6"/>
      <c r="M29" s="6"/>
      <c r="N29" s="13"/>
    </row>
    <row r="30" spans="1:20">
      <c r="A30" s="5"/>
      <c r="B30" s="5" t="s">
        <v>5</v>
      </c>
      <c r="C30" s="115"/>
      <c r="D30" s="115"/>
      <c r="E30" s="115"/>
      <c r="F30" s="15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20" ht="11.25" customHeight="1">
      <c r="A31" s="5"/>
      <c r="B31" s="5" t="s">
        <v>5</v>
      </c>
      <c r="C31" s="125"/>
      <c r="D31" s="125"/>
      <c r="E31" s="125"/>
      <c r="F31" s="15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20">
      <c r="A32" s="5"/>
      <c r="B32" s="5" t="s">
        <v>5</v>
      </c>
      <c r="C32" s="125"/>
      <c r="D32" s="125"/>
      <c r="E32" s="125"/>
      <c r="F32" s="15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15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15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15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15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15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15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15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15" t="s">
        <v>26</v>
      </c>
      <c r="G40" s="125"/>
      <c r="H40" s="125"/>
      <c r="I40" s="125"/>
      <c r="J40" s="26"/>
      <c r="K40" s="6" t="s">
        <v>33</v>
      </c>
      <c r="L40" s="29"/>
      <c r="M40" s="155">
        <f>M25</f>
        <v>640</v>
      </c>
      <c r="N40" s="156"/>
    </row>
    <row r="41" spans="1:15">
      <c r="A41" s="5"/>
      <c r="B41" s="5"/>
      <c r="C41" s="125"/>
      <c r="D41" s="125"/>
      <c r="E41" s="125"/>
      <c r="F41" s="15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/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0</v>
      </c>
      <c r="K43" s="37"/>
      <c r="L43" s="38" t="s">
        <v>30</v>
      </c>
      <c r="M43" s="151">
        <f>J43*J44</f>
        <v>0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37</v>
      </c>
      <c r="J44" s="40">
        <v>1.6</v>
      </c>
      <c r="K44" s="160" t="s">
        <v>38</v>
      </c>
      <c r="L44" s="161"/>
      <c r="M44" s="151"/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38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29"/>
      <c r="F46" s="162">
        <v>0</v>
      </c>
      <c r="G46" s="163"/>
      <c r="H46" s="38"/>
      <c r="I46" s="38"/>
      <c r="J46" s="38"/>
      <c r="K46" s="6" t="s">
        <v>41</v>
      </c>
      <c r="L46" s="29"/>
      <c r="M46" s="117">
        <f>M43+M42+M40+M44+M45</f>
        <v>640</v>
      </c>
      <c r="N46" s="118"/>
      <c r="O46" s="42"/>
    </row>
    <row r="47" spans="1:15">
      <c r="A47" s="5"/>
      <c r="B47" s="5" t="s">
        <v>42</v>
      </c>
      <c r="C47" s="6"/>
      <c r="D47" s="6"/>
      <c r="E47" s="29"/>
      <c r="F47" s="166">
        <v>0</v>
      </c>
      <c r="G47" s="167"/>
      <c r="H47" s="38"/>
      <c r="I47" s="38"/>
      <c r="J47" s="38"/>
      <c r="K47" s="6" t="s">
        <v>43</v>
      </c>
      <c r="L47" s="29"/>
      <c r="M47" s="117"/>
      <c r="N47" s="118"/>
    </row>
    <row r="48" spans="1:15">
      <c r="A48" s="5"/>
      <c r="B48" s="5" t="s">
        <v>44</v>
      </c>
      <c r="C48" s="6"/>
      <c r="D48" s="6"/>
      <c r="E48" s="29"/>
      <c r="F48" s="168">
        <f>SUM(F46:G47)</f>
        <v>0</v>
      </c>
      <c r="G48" s="169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45</v>
      </c>
      <c r="C49" s="6"/>
      <c r="D49" s="6"/>
      <c r="E49" s="29"/>
      <c r="F49" s="166">
        <v>0</v>
      </c>
      <c r="G49" s="167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44</v>
      </c>
      <c r="C50" s="6"/>
      <c r="D50" s="6"/>
      <c r="E50" s="29"/>
      <c r="F50" s="168">
        <f>SUM(F48:G49)</f>
        <v>0</v>
      </c>
      <c r="G50" s="169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30</v>
      </c>
      <c r="C51" s="6"/>
      <c r="D51" s="6"/>
      <c r="E51" s="29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29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29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29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29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29"/>
      <c r="F56" s="172">
        <f>+M46-F55</f>
        <v>640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640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72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73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87"/>
  <sheetViews>
    <sheetView zoomScaleNormal="100" workbookViewId="0">
      <selection activeCell="T17" sqref="T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8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4</v>
      </c>
      <c r="K8" s="15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M46</f>
        <v>2182.4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18"/>
      <c r="B11" s="107">
        <f>$M$9</f>
        <v>2182.4</v>
      </c>
      <c r="C11" s="108"/>
      <c r="D11" s="109" t="s">
        <v>71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67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8</v>
      </c>
      <c r="F16" s="15" t="s">
        <v>5</v>
      </c>
      <c r="G16" s="130" t="s">
        <v>12</v>
      </c>
      <c r="H16" s="115"/>
      <c r="I16" s="15" t="s">
        <v>10</v>
      </c>
      <c r="J16" s="16">
        <v>8</v>
      </c>
      <c r="K16" s="15" t="s">
        <v>11</v>
      </c>
      <c r="L16" s="130" t="s">
        <v>64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/>
      <c r="L18" s="133" t="s">
        <v>17</v>
      </c>
      <c r="M18" s="135"/>
      <c r="N18" s="17"/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15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/>
      <c r="E24" s="15" t="s">
        <v>26</v>
      </c>
      <c r="F24" s="151"/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15" t="s">
        <v>26</v>
      </c>
      <c r="F25" s="144">
        <v>880</v>
      </c>
      <c r="G25" s="144"/>
      <c r="H25" s="6" t="s">
        <v>28</v>
      </c>
      <c r="I25" s="6"/>
      <c r="J25" s="11"/>
      <c r="K25" s="6" t="s">
        <v>29</v>
      </c>
      <c r="L25" s="6"/>
      <c r="M25" s="145">
        <f>D24*F24+D25*F25</f>
        <v>880</v>
      </c>
      <c r="N25" s="146"/>
    </row>
    <row r="26" spans="1:14">
      <c r="A26" s="5"/>
      <c r="B26" s="19" t="s">
        <v>30</v>
      </c>
      <c r="C26" s="6"/>
      <c r="D26" s="22"/>
      <c r="E26" s="15"/>
      <c r="F26" s="147"/>
      <c r="G26" s="147"/>
      <c r="H26" s="6"/>
      <c r="I26" s="6"/>
      <c r="J26" s="6"/>
      <c r="K26" s="6"/>
      <c r="L26" s="11"/>
      <c r="M26" s="148"/>
      <c r="N26" s="149"/>
    </row>
    <row r="27" spans="1:14" ht="12">
      <c r="A27" s="5"/>
      <c r="B27" s="5" t="s">
        <v>5</v>
      </c>
      <c r="C27" s="115" t="s">
        <v>31</v>
      </c>
      <c r="D27" s="115"/>
      <c r="E27" s="115"/>
      <c r="F27" s="15" t="s">
        <v>26</v>
      </c>
      <c r="G27" s="115" t="s">
        <v>68</v>
      </c>
      <c r="H27" s="115"/>
      <c r="I27" s="115"/>
      <c r="J27" s="23">
        <v>217</v>
      </c>
      <c r="K27" s="6" t="s">
        <v>33</v>
      </c>
      <c r="L27" s="6"/>
      <c r="M27" s="136"/>
      <c r="N27" s="137"/>
    </row>
    <row r="28" spans="1:14">
      <c r="A28" s="5"/>
      <c r="B28" s="5" t="s">
        <v>5</v>
      </c>
      <c r="C28" s="115" t="s">
        <v>68</v>
      </c>
      <c r="D28" s="115"/>
      <c r="E28" s="115"/>
      <c r="F28" s="15" t="s">
        <v>26</v>
      </c>
      <c r="G28" s="115" t="s">
        <v>31</v>
      </c>
      <c r="H28" s="115"/>
      <c r="I28" s="115"/>
      <c r="J28" s="23">
        <v>217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 t="s">
        <v>61</v>
      </c>
      <c r="D29" s="115"/>
      <c r="E29" s="115"/>
      <c r="F29" s="15" t="s">
        <v>26</v>
      </c>
      <c r="G29" s="115" t="s">
        <v>61</v>
      </c>
      <c r="H29" s="115"/>
      <c r="I29" s="115"/>
      <c r="J29" s="23">
        <v>100</v>
      </c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/>
      <c r="D30" s="115"/>
      <c r="E30" s="115"/>
      <c r="F30" s="15" t="s">
        <v>26</v>
      </c>
      <c r="G30" s="115"/>
      <c r="H30" s="115"/>
      <c r="I30" s="115"/>
      <c r="J30" s="23"/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25"/>
      <c r="D31" s="125"/>
      <c r="E31" s="125"/>
      <c r="F31" s="15" t="s">
        <v>26</v>
      </c>
      <c r="G31" s="125"/>
      <c r="H31" s="125"/>
      <c r="I31" s="125"/>
      <c r="J31" s="23"/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25"/>
      <c r="D32" s="125"/>
      <c r="E32" s="125"/>
      <c r="F32" s="15" t="s">
        <v>26</v>
      </c>
      <c r="G32" s="125"/>
      <c r="H32" s="125"/>
      <c r="I32" s="12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15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15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15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15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15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15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15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>
      <c r="A40" s="5"/>
      <c r="B40" s="5"/>
      <c r="C40" s="125"/>
      <c r="D40" s="125"/>
      <c r="E40" s="125"/>
      <c r="F40" s="15" t="s">
        <v>26</v>
      </c>
      <c r="G40" s="125"/>
      <c r="H40" s="125"/>
      <c r="I40" s="125"/>
      <c r="J40" s="26"/>
      <c r="K40" s="6" t="s">
        <v>33</v>
      </c>
      <c r="L40" s="29"/>
      <c r="M40" s="155">
        <f>M25</f>
        <v>880</v>
      </c>
      <c r="N40" s="156"/>
    </row>
    <row r="41" spans="1:15">
      <c r="A41" s="5"/>
      <c r="B41" s="5"/>
      <c r="C41" s="125"/>
      <c r="D41" s="125"/>
      <c r="E41" s="125"/>
      <c r="F41" s="15" t="s">
        <v>26</v>
      </c>
      <c r="G41" s="125"/>
      <c r="H41" s="125"/>
      <c r="I41" s="125"/>
      <c r="J41" s="26"/>
      <c r="K41" s="30"/>
      <c r="L41" s="31" t="s">
        <v>34</v>
      </c>
      <c r="M41" s="153">
        <v>1</v>
      </c>
      <c r="N41" s="154"/>
    </row>
    <row r="42" spans="1:15">
      <c r="A42" s="5"/>
      <c r="B42" s="5"/>
      <c r="C42" s="125"/>
      <c r="D42" s="125"/>
      <c r="E42" s="125"/>
      <c r="F42" s="6"/>
      <c r="G42" s="125"/>
      <c r="H42" s="125"/>
      <c r="I42" s="125"/>
      <c r="J42" s="26"/>
      <c r="K42" s="157" t="s">
        <v>35</v>
      </c>
      <c r="L42" s="158"/>
      <c r="M42" s="151">
        <f>224*2</f>
        <v>448</v>
      </c>
      <c r="N42" s="159"/>
    </row>
    <row r="43" spans="1:15">
      <c r="A43" s="5"/>
      <c r="B43" s="32"/>
      <c r="C43" s="33" t="s">
        <v>36</v>
      </c>
      <c r="D43" s="34"/>
      <c r="E43" s="34"/>
      <c r="F43" s="34"/>
      <c r="G43" s="35"/>
      <c r="H43" s="113"/>
      <c r="I43" s="113"/>
      <c r="J43" s="36">
        <f>SUM(J27:J42)</f>
        <v>534</v>
      </c>
      <c r="K43" s="37"/>
      <c r="L43" s="38" t="s">
        <v>30</v>
      </c>
      <c r="M43" s="151">
        <f>J43*J44</f>
        <v>854.40000000000009</v>
      </c>
      <c r="N43" s="159"/>
    </row>
    <row r="44" spans="1:15">
      <c r="A44" s="5"/>
      <c r="B44" s="5"/>
      <c r="C44" s="7"/>
      <c r="D44" s="6"/>
      <c r="E44" s="6"/>
      <c r="F44" s="6"/>
      <c r="G44" s="39"/>
      <c r="H44" s="6"/>
      <c r="I44" s="9" t="s">
        <v>37</v>
      </c>
      <c r="J44" s="40">
        <v>1.6</v>
      </c>
      <c r="K44" s="160" t="s">
        <v>38</v>
      </c>
      <c r="L44" s="161"/>
      <c r="M44" s="151"/>
      <c r="N44" s="159"/>
    </row>
    <row r="45" spans="1:15">
      <c r="A45" s="5"/>
      <c r="B45" s="5"/>
      <c r="C45" s="7"/>
      <c r="D45" s="6"/>
      <c r="E45" s="6"/>
      <c r="F45" s="162">
        <v>0</v>
      </c>
      <c r="G45" s="163"/>
      <c r="H45" s="41"/>
      <c r="I45" s="41"/>
      <c r="J45" s="37"/>
      <c r="K45" s="37"/>
      <c r="L45" s="38" t="s">
        <v>39</v>
      </c>
      <c r="M45" s="151"/>
      <c r="N45" s="159"/>
    </row>
    <row r="46" spans="1:15">
      <c r="A46" s="5"/>
      <c r="B46" s="5" t="s">
        <v>40</v>
      </c>
      <c r="C46" s="6"/>
      <c r="D46" s="6"/>
      <c r="E46" s="29"/>
      <c r="F46" s="162">
        <v>0</v>
      </c>
      <c r="G46" s="163"/>
      <c r="H46" s="38"/>
      <c r="I46" s="38"/>
      <c r="J46" s="38"/>
      <c r="K46" s="6" t="s">
        <v>41</v>
      </c>
      <c r="L46" s="29"/>
      <c r="M46" s="117">
        <f>M43+M42+M40+M44+M45</f>
        <v>2182.4</v>
      </c>
      <c r="N46" s="118"/>
      <c r="O46" s="42"/>
    </row>
    <row r="47" spans="1:15">
      <c r="A47" s="5"/>
      <c r="B47" s="5" t="s">
        <v>42</v>
      </c>
      <c r="C47" s="6"/>
      <c r="D47" s="6"/>
      <c r="E47" s="29"/>
      <c r="F47" s="166">
        <v>0</v>
      </c>
      <c r="G47" s="167"/>
      <c r="H47" s="38"/>
      <c r="I47" s="38"/>
      <c r="J47" s="38"/>
      <c r="K47" s="6" t="s">
        <v>43</v>
      </c>
      <c r="L47" s="29"/>
      <c r="M47" s="117"/>
      <c r="N47" s="118"/>
    </row>
    <row r="48" spans="1:15">
      <c r="A48" s="5"/>
      <c r="B48" s="5" t="s">
        <v>44</v>
      </c>
      <c r="C48" s="6"/>
      <c r="D48" s="6"/>
      <c r="E48" s="29"/>
      <c r="F48" s="168">
        <f>SUM(F46:G47)</f>
        <v>0</v>
      </c>
      <c r="G48" s="169"/>
      <c r="H48" s="38"/>
      <c r="I48" s="38"/>
      <c r="J48" s="38"/>
      <c r="K48" s="6"/>
      <c r="L48" s="29"/>
      <c r="M48" s="43"/>
      <c r="N48" s="44"/>
    </row>
    <row r="49" spans="1:15">
      <c r="A49" s="5"/>
      <c r="B49" s="5" t="s">
        <v>45</v>
      </c>
      <c r="C49" s="6"/>
      <c r="D49" s="6"/>
      <c r="E49" s="29"/>
      <c r="F49" s="166">
        <v>0</v>
      </c>
      <c r="G49" s="167"/>
      <c r="H49" s="38"/>
      <c r="I49" s="38"/>
      <c r="J49" s="38"/>
      <c r="K49" s="6"/>
      <c r="L49" s="29"/>
      <c r="M49" s="43"/>
      <c r="N49" s="44"/>
    </row>
    <row r="50" spans="1:15">
      <c r="A50" s="5"/>
      <c r="B50" s="5" t="s">
        <v>44</v>
      </c>
      <c r="C50" s="6"/>
      <c r="D50" s="6"/>
      <c r="E50" s="29"/>
      <c r="F50" s="168">
        <f>SUM(F48:G49)</f>
        <v>0</v>
      </c>
      <c r="G50" s="169"/>
      <c r="H50" s="38"/>
      <c r="I50" s="38"/>
      <c r="J50" s="38"/>
      <c r="K50" s="6"/>
      <c r="L50" s="29"/>
      <c r="M50" s="43"/>
      <c r="N50" s="44"/>
    </row>
    <row r="51" spans="1:15">
      <c r="A51" s="5"/>
      <c r="B51" s="5" t="s">
        <v>30</v>
      </c>
      <c r="C51" s="6"/>
      <c r="D51" s="6"/>
      <c r="E51" s="29"/>
      <c r="F51" s="162">
        <v>0</v>
      </c>
      <c r="G51" s="163"/>
      <c r="H51" s="6"/>
      <c r="I51" s="45" t="s">
        <v>46</v>
      </c>
      <c r="J51" s="34"/>
      <c r="K51" s="34"/>
      <c r="L51" s="34"/>
      <c r="M51" s="34"/>
      <c r="N51" s="46"/>
    </row>
    <row r="52" spans="1:15">
      <c r="A52" s="5"/>
      <c r="B52" s="5" t="s">
        <v>47</v>
      </c>
      <c r="C52" s="6"/>
      <c r="D52" s="6"/>
      <c r="E52" s="29"/>
      <c r="F52" s="166">
        <v>0</v>
      </c>
      <c r="G52" s="167"/>
      <c r="H52" s="6"/>
      <c r="I52" s="47"/>
      <c r="J52" s="48"/>
      <c r="K52" s="48"/>
      <c r="L52" s="48"/>
      <c r="M52" s="48"/>
      <c r="N52" s="49"/>
    </row>
    <row r="53" spans="1:15">
      <c r="A53" s="5"/>
      <c r="B53" s="5" t="s">
        <v>39</v>
      </c>
      <c r="C53" s="6"/>
      <c r="D53" s="6"/>
      <c r="E53" s="29" t="s">
        <v>48</v>
      </c>
      <c r="F53" s="166">
        <v>0</v>
      </c>
      <c r="G53" s="167"/>
      <c r="H53" s="6"/>
      <c r="I53" s="50"/>
      <c r="J53" s="48"/>
      <c r="K53" s="48"/>
      <c r="L53" s="48"/>
      <c r="M53" s="48"/>
      <c r="N53" s="49"/>
    </row>
    <row r="54" spans="1:15">
      <c r="A54" s="5"/>
      <c r="B54" s="5" t="s">
        <v>49</v>
      </c>
      <c r="C54" s="6"/>
      <c r="D54" s="6"/>
      <c r="E54" s="29"/>
      <c r="F54" s="166">
        <v>0</v>
      </c>
      <c r="G54" s="167"/>
      <c r="H54" s="51"/>
      <c r="I54" s="47"/>
      <c r="J54" s="48"/>
      <c r="K54" s="48"/>
      <c r="L54" s="48"/>
      <c r="M54" s="48"/>
      <c r="N54" s="49"/>
    </row>
    <row r="55" spans="1:15">
      <c r="A55" s="5"/>
      <c r="B55" s="5" t="s">
        <v>43</v>
      </c>
      <c r="C55" s="6"/>
      <c r="D55" s="6"/>
      <c r="E55" s="29"/>
      <c r="F55" s="170">
        <f>SUM(F50:G54)</f>
        <v>0</v>
      </c>
      <c r="G55" s="171"/>
      <c r="H55" s="6"/>
      <c r="I55" s="47"/>
      <c r="J55" s="48"/>
      <c r="K55" s="48"/>
      <c r="L55" s="48"/>
      <c r="M55" s="48"/>
      <c r="N55" s="49"/>
    </row>
    <row r="56" spans="1:15">
      <c r="A56" s="5"/>
      <c r="B56" s="5" t="s">
        <v>50</v>
      </c>
      <c r="C56" s="6"/>
      <c r="D56" s="6"/>
      <c r="E56" s="29"/>
      <c r="F56" s="172">
        <f>+M46-F55</f>
        <v>2182.4</v>
      </c>
      <c r="G56" s="173"/>
      <c r="H56" s="6"/>
      <c r="I56" s="52"/>
      <c r="J56" s="26"/>
      <c r="K56" s="26"/>
      <c r="L56" s="26"/>
      <c r="M56" s="26"/>
      <c r="N56" s="53"/>
    </row>
    <row r="57" spans="1:15" ht="12" thickBot="1">
      <c r="A57" s="5"/>
      <c r="B57" s="54" t="s">
        <v>44</v>
      </c>
      <c r="C57" s="25"/>
      <c r="D57" s="25"/>
      <c r="E57" s="55"/>
      <c r="F57" s="164">
        <f>+F55+F56</f>
        <v>2182.4</v>
      </c>
      <c r="G57" s="165"/>
      <c r="H57" s="6"/>
      <c r="I57" s="56"/>
      <c r="J57" s="26"/>
      <c r="K57" s="26"/>
      <c r="L57" s="26"/>
      <c r="M57" s="26"/>
      <c r="N57" s="53"/>
    </row>
    <row r="58" spans="1:15">
      <c r="A58" s="5"/>
      <c r="B58" s="131" t="s">
        <v>51</v>
      </c>
      <c r="C58" s="116"/>
      <c r="D58" s="116"/>
      <c r="E58" s="116"/>
      <c r="F58" s="116"/>
      <c r="G58" s="116"/>
      <c r="H58" s="6"/>
      <c r="I58" s="179" t="s">
        <v>52</v>
      </c>
      <c r="J58" s="179"/>
      <c r="K58" s="179"/>
      <c r="L58" s="179"/>
      <c r="M58" s="179"/>
      <c r="N58" s="180"/>
    </row>
    <row r="59" spans="1:15" ht="1.5" customHeight="1">
      <c r="A59" s="5"/>
      <c r="B59" s="57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5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69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16" t="s">
        <v>54</v>
      </c>
      <c r="J62" s="116"/>
      <c r="K62" s="116"/>
      <c r="L62" s="116"/>
      <c r="M62" s="116"/>
      <c r="N62" s="132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70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/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2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opLeftCell="A28" zoomScaleNormal="100" workbookViewId="0">
      <selection activeCell="R18" sqref="R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11">
        <v>7</v>
      </c>
      <c r="N2" s="112"/>
    </row>
    <row r="3" spans="1:19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13" t="s">
        <v>1</v>
      </c>
      <c r="M3" s="114"/>
      <c r="N3" s="8">
        <v>7862</v>
      </c>
    </row>
    <row r="4" spans="1:19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0"/>
      <c r="M4" s="90"/>
      <c r="N4" s="10" t="s">
        <v>2</v>
      </c>
    </row>
    <row r="5" spans="1:19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0"/>
      <c r="M5" s="90"/>
      <c r="N5" s="12"/>
    </row>
    <row r="6" spans="1:19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9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9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23</v>
      </c>
      <c r="K8" s="87" t="s">
        <v>5</v>
      </c>
      <c r="L8" s="115" t="s">
        <v>12</v>
      </c>
      <c r="M8" s="115"/>
      <c r="N8" s="13">
        <v>2022</v>
      </c>
    </row>
    <row r="9" spans="1:19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6" t="s">
        <v>6</v>
      </c>
      <c r="L9" s="116"/>
      <c r="M9" s="117">
        <f>M47</f>
        <v>19409.603157894737</v>
      </c>
      <c r="N9" s="118"/>
    </row>
    <row r="10" spans="1:19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9" ht="11.25" customHeight="1">
      <c r="A11" s="91"/>
      <c r="B11" s="107">
        <f>$M$9</f>
        <v>19409.603157894737</v>
      </c>
      <c r="C11" s="108"/>
      <c r="D11" s="109" t="s">
        <v>109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9" ht="11.25" customHeight="1">
      <c r="A12" s="5"/>
      <c r="B12" s="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9" ht="12.75" customHeight="1">
      <c r="A13" s="5"/>
      <c r="B13" s="127" t="s">
        <v>110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19" ht="11.25" customHeight="1">
      <c r="A14" s="5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19" ht="11.25" customHeight="1">
      <c r="A15" s="5"/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S15" s="4" t="s">
        <v>9</v>
      </c>
    </row>
    <row r="16" spans="1:19" ht="11.25" customHeight="1">
      <c r="A16" s="5"/>
      <c r="B16" s="5"/>
      <c r="C16" s="6"/>
      <c r="D16" s="6"/>
      <c r="E16" s="16">
        <v>29</v>
      </c>
      <c r="F16" s="87" t="s">
        <v>5</v>
      </c>
      <c r="G16" s="130" t="s">
        <v>98</v>
      </c>
      <c r="H16" s="115"/>
      <c r="I16" s="87" t="s">
        <v>10</v>
      </c>
      <c r="J16" s="16">
        <v>2</v>
      </c>
      <c r="K16" s="87" t="s">
        <v>11</v>
      </c>
      <c r="L16" s="130" t="s">
        <v>64</v>
      </c>
      <c r="M16" s="115"/>
      <c r="N16" s="13">
        <v>2022</v>
      </c>
    </row>
    <row r="17" spans="1:14" ht="12" customHeight="1" thickBot="1">
      <c r="A17" s="5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ht="12" customHeight="1" thickBot="1">
      <c r="A18" s="5"/>
      <c r="B18" s="131" t="s">
        <v>13</v>
      </c>
      <c r="C18" s="132"/>
      <c r="D18" s="17"/>
      <c r="E18" s="133" t="s">
        <v>14</v>
      </c>
      <c r="F18" s="134"/>
      <c r="G18" s="135"/>
      <c r="H18" s="17" t="s">
        <v>16</v>
      </c>
      <c r="I18" s="133" t="s">
        <v>15</v>
      </c>
      <c r="J18" s="135"/>
      <c r="K18" s="17" t="s">
        <v>16</v>
      </c>
      <c r="L18" s="133" t="s">
        <v>17</v>
      </c>
      <c r="M18" s="135"/>
      <c r="N18" s="17" t="s">
        <v>111</v>
      </c>
    </row>
    <row r="19" spans="1:14">
      <c r="A19" s="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ht="12.75" customHeight="1">
      <c r="A20" s="5"/>
      <c r="B20" s="122"/>
      <c r="C20" s="123"/>
      <c r="D20" s="123"/>
      <c r="E20" s="124"/>
      <c r="F20" s="111"/>
      <c r="G20" s="125"/>
      <c r="H20" s="125"/>
      <c r="I20" s="126"/>
      <c r="J20" s="111"/>
      <c r="K20" s="126"/>
      <c r="L20" s="111"/>
      <c r="M20" s="125"/>
      <c r="N20" s="112"/>
    </row>
    <row r="21" spans="1:14">
      <c r="A21" s="5"/>
      <c r="B21" s="150" t="s">
        <v>18</v>
      </c>
      <c r="C21" s="139"/>
      <c r="D21" s="139"/>
      <c r="E21" s="140"/>
      <c r="F21" s="138" t="s">
        <v>19</v>
      </c>
      <c r="G21" s="139"/>
      <c r="H21" s="139"/>
      <c r="I21" s="140"/>
      <c r="J21" s="138" t="s">
        <v>20</v>
      </c>
      <c r="K21" s="140"/>
      <c r="L21" s="138" t="s">
        <v>21</v>
      </c>
      <c r="M21" s="139"/>
      <c r="N21" s="141"/>
    </row>
    <row r="22" spans="1:14">
      <c r="A22" s="5"/>
      <c r="B22" s="19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7"/>
      <c r="F23" s="115" t="s">
        <v>24</v>
      </c>
      <c r="G23" s="115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0">
        <v>3</v>
      </c>
      <c r="E24" s="87" t="s">
        <v>26</v>
      </c>
      <c r="F24" s="151">
        <v>4041.24</v>
      </c>
      <c r="G24" s="152"/>
      <c r="H24" s="6" t="s">
        <v>27</v>
      </c>
      <c r="I24" s="6"/>
      <c r="J24" s="21"/>
      <c r="K24" s="6"/>
      <c r="L24" s="6"/>
      <c r="M24" s="142"/>
      <c r="N24" s="143"/>
    </row>
    <row r="25" spans="1:14">
      <c r="A25" s="5"/>
      <c r="B25" s="5" t="s">
        <v>25</v>
      </c>
      <c r="C25" s="6"/>
      <c r="D25" s="20">
        <v>1</v>
      </c>
      <c r="E25" s="87" t="s">
        <v>26</v>
      </c>
      <c r="F25" s="144">
        <v>2020.62</v>
      </c>
      <c r="G25" s="144"/>
      <c r="H25" s="6" t="s">
        <v>28</v>
      </c>
      <c r="I25" s="6"/>
      <c r="J25" s="11"/>
      <c r="L25" s="6"/>
      <c r="M25" s="142"/>
      <c r="N25" s="143"/>
    </row>
    <row r="26" spans="1:14">
      <c r="A26" s="5"/>
      <c r="B26" s="19" t="s">
        <v>30</v>
      </c>
      <c r="C26" s="6"/>
      <c r="D26" s="22"/>
      <c r="E26" s="87"/>
      <c r="F26" s="147"/>
      <c r="G26" s="147"/>
      <c r="H26" s="6"/>
      <c r="I26" s="6"/>
      <c r="J26" s="6"/>
      <c r="K26" s="6"/>
      <c r="L26" s="6"/>
      <c r="M26" s="142"/>
      <c r="N26" s="143"/>
    </row>
    <row r="27" spans="1:14">
      <c r="A27" s="5"/>
      <c r="B27" s="5" t="s">
        <v>5</v>
      </c>
      <c r="C27" s="115" t="s">
        <v>31</v>
      </c>
      <c r="D27" s="115"/>
      <c r="E27" s="115"/>
      <c r="F27" s="87" t="s">
        <v>26</v>
      </c>
      <c r="G27" s="115" t="s">
        <v>32</v>
      </c>
      <c r="H27" s="115"/>
      <c r="I27" s="115"/>
      <c r="J27" s="23">
        <v>115</v>
      </c>
      <c r="K27" s="6" t="s">
        <v>33</v>
      </c>
      <c r="L27" s="6"/>
      <c r="M27" s="142"/>
      <c r="N27" s="143"/>
    </row>
    <row r="28" spans="1:14">
      <c r="A28" s="5"/>
      <c r="B28" s="5" t="s">
        <v>5</v>
      </c>
      <c r="C28" s="115" t="s">
        <v>65</v>
      </c>
      <c r="D28" s="115"/>
      <c r="E28" s="115"/>
      <c r="F28" s="87" t="s">
        <v>26</v>
      </c>
      <c r="G28" s="115" t="s">
        <v>31</v>
      </c>
      <c r="H28" s="115"/>
      <c r="I28" s="115"/>
      <c r="J28" s="23">
        <v>115</v>
      </c>
      <c r="K28" s="6" t="s">
        <v>33</v>
      </c>
      <c r="L28" s="6"/>
      <c r="M28" s="6"/>
      <c r="N28" s="24"/>
    </row>
    <row r="29" spans="1:14">
      <c r="A29" s="5"/>
      <c r="B29" s="5" t="s">
        <v>5</v>
      </c>
      <c r="C29" s="115"/>
      <c r="D29" s="115"/>
      <c r="E29" s="115"/>
      <c r="F29" s="87" t="s">
        <v>26</v>
      </c>
      <c r="G29" s="115"/>
      <c r="H29" s="115"/>
      <c r="I29" s="115"/>
      <c r="J29" s="23"/>
      <c r="K29" s="6" t="s">
        <v>33</v>
      </c>
      <c r="L29" s="6"/>
      <c r="M29" s="6"/>
      <c r="N29" s="13"/>
    </row>
    <row r="30" spans="1:14">
      <c r="A30" s="5"/>
      <c r="B30" s="5" t="s">
        <v>5</v>
      </c>
      <c r="C30" s="115" t="s">
        <v>31</v>
      </c>
      <c r="D30" s="115"/>
      <c r="E30" s="115"/>
      <c r="F30" s="87" t="s">
        <v>26</v>
      </c>
      <c r="G30" s="115" t="s">
        <v>32</v>
      </c>
      <c r="H30" s="115"/>
      <c r="I30" s="115"/>
      <c r="J30" s="23">
        <v>115</v>
      </c>
      <c r="K30" s="6" t="s">
        <v>33</v>
      </c>
      <c r="L30" s="6"/>
      <c r="M30" s="6"/>
      <c r="N30" s="13"/>
    </row>
    <row r="31" spans="1:14" ht="11.25" customHeight="1">
      <c r="A31" s="5"/>
      <c r="B31" s="5" t="s">
        <v>5</v>
      </c>
      <c r="C31" s="115" t="s">
        <v>65</v>
      </c>
      <c r="D31" s="115"/>
      <c r="E31" s="115"/>
      <c r="F31" s="87" t="s">
        <v>26</v>
      </c>
      <c r="G31" s="115" t="s">
        <v>31</v>
      </c>
      <c r="H31" s="115"/>
      <c r="I31" s="115"/>
      <c r="J31" s="23">
        <v>115</v>
      </c>
      <c r="K31" s="6" t="s">
        <v>33</v>
      </c>
      <c r="L31" s="6"/>
      <c r="M31" s="6"/>
      <c r="N31" s="13"/>
    </row>
    <row r="32" spans="1:14">
      <c r="A32" s="5"/>
      <c r="B32" s="5" t="s">
        <v>5</v>
      </c>
      <c r="C32" s="115"/>
      <c r="D32" s="115"/>
      <c r="E32" s="115"/>
      <c r="F32" s="87" t="s">
        <v>26</v>
      </c>
      <c r="G32" s="115"/>
      <c r="H32" s="115"/>
      <c r="I32" s="115"/>
      <c r="J32" s="23"/>
      <c r="K32" s="6" t="s">
        <v>33</v>
      </c>
      <c r="L32" s="6"/>
      <c r="M32" s="6"/>
      <c r="N32" s="13"/>
    </row>
    <row r="33" spans="1:15" ht="11.25" customHeight="1">
      <c r="A33" s="5"/>
      <c r="B33" s="5" t="s">
        <v>5</v>
      </c>
      <c r="C33" s="115"/>
      <c r="D33" s="115"/>
      <c r="E33" s="115"/>
      <c r="F33" s="87" t="s">
        <v>26</v>
      </c>
      <c r="G33" s="125"/>
      <c r="H33" s="125"/>
      <c r="I33" s="125"/>
      <c r="J33" s="25"/>
      <c r="K33" s="6" t="s">
        <v>33</v>
      </c>
      <c r="L33" s="6"/>
      <c r="M33" s="6"/>
      <c r="N33" s="13"/>
    </row>
    <row r="34" spans="1:15">
      <c r="A34" s="5"/>
      <c r="B34" s="5" t="s">
        <v>5</v>
      </c>
      <c r="C34" s="115"/>
      <c r="D34" s="115"/>
      <c r="E34" s="115"/>
      <c r="F34" s="87" t="s">
        <v>26</v>
      </c>
      <c r="G34" s="115"/>
      <c r="H34" s="115"/>
      <c r="I34" s="115"/>
      <c r="J34" s="23"/>
      <c r="K34" s="6" t="s">
        <v>33</v>
      </c>
      <c r="L34" s="6"/>
      <c r="M34" s="6"/>
      <c r="N34" s="13"/>
    </row>
    <row r="35" spans="1:15">
      <c r="A35" s="5"/>
      <c r="B35" s="5"/>
      <c r="C35" s="125"/>
      <c r="D35" s="125"/>
      <c r="E35" s="125"/>
      <c r="F35" s="87" t="s">
        <v>26</v>
      </c>
      <c r="G35" s="125"/>
      <c r="H35" s="125"/>
      <c r="I35" s="125"/>
      <c r="J35" s="26"/>
      <c r="K35" s="6" t="s">
        <v>33</v>
      </c>
      <c r="L35" s="6"/>
      <c r="M35" s="6"/>
      <c r="N35" s="13"/>
    </row>
    <row r="36" spans="1:15">
      <c r="A36" s="5"/>
      <c r="B36" s="5"/>
      <c r="C36" s="125"/>
      <c r="D36" s="125"/>
      <c r="E36" s="125"/>
      <c r="F36" s="87" t="s">
        <v>26</v>
      </c>
      <c r="G36" s="125"/>
      <c r="H36" s="125"/>
      <c r="I36" s="125"/>
      <c r="J36" s="26"/>
      <c r="K36" s="6" t="s">
        <v>33</v>
      </c>
      <c r="L36" s="6"/>
      <c r="M36" s="6"/>
      <c r="N36" s="13"/>
    </row>
    <row r="37" spans="1:15">
      <c r="A37" s="5"/>
      <c r="B37" s="5"/>
      <c r="C37" s="125"/>
      <c r="D37" s="125"/>
      <c r="E37" s="125"/>
      <c r="F37" s="87" t="s">
        <v>26</v>
      </c>
      <c r="G37" s="125"/>
      <c r="H37" s="125"/>
      <c r="I37" s="125"/>
      <c r="J37" s="26"/>
      <c r="K37" s="6" t="s">
        <v>33</v>
      </c>
      <c r="L37" s="6"/>
      <c r="M37" s="6"/>
      <c r="N37" s="13"/>
    </row>
    <row r="38" spans="1:15">
      <c r="A38" s="5"/>
      <c r="B38" s="5"/>
      <c r="C38" s="125"/>
      <c r="D38" s="125"/>
      <c r="E38" s="125"/>
      <c r="F38" s="87" t="s">
        <v>26</v>
      </c>
      <c r="G38" s="125"/>
      <c r="H38" s="125"/>
      <c r="I38" s="125"/>
      <c r="J38" s="26"/>
      <c r="K38" s="6" t="s">
        <v>33</v>
      </c>
      <c r="L38" s="6"/>
      <c r="M38" s="6"/>
      <c r="N38" s="13"/>
    </row>
    <row r="39" spans="1:15">
      <c r="A39" s="5"/>
      <c r="B39" s="5"/>
      <c r="C39" s="125"/>
      <c r="D39" s="125"/>
      <c r="E39" s="125"/>
      <c r="F39" s="87" t="s">
        <v>26</v>
      </c>
      <c r="G39" s="125"/>
      <c r="H39" s="125"/>
      <c r="I39" s="125"/>
      <c r="J39" s="26"/>
      <c r="K39" s="6" t="s">
        <v>33</v>
      </c>
      <c r="L39" s="6"/>
      <c r="M39" s="27"/>
      <c r="N39" s="28"/>
    </row>
    <row r="40" spans="1:15" ht="22.5">
      <c r="A40" s="5"/>
      <c r="B40" s="5"/>
      <c r="C40" s="93"/>
      <c r="D40" s="27"/>
      <c r="E40" s="27"/>
      <c r="F40" s="87"/>
      <c r="G40" s="186" t="s">
        <v>99</v>
      </c>
      <c r="H40" s="186"/>
      <c r="I40" s="186"/>
      <c r="J40" s="94">
        <f>SUM(J27:J39)</f>
        <v>460</v>
      </c>
      <c r="K40" s="92"/>
      <c r="L40" s="95" t="s">
        <v>100</v>
      </c>
      <c r="M40" s="184">
        <f>(D24*F24)+(D25*F25)</f>
        <v>14144.34</v>
      </c>
      <c r="N40" s="185"/>
    </row>
    <row r="41" spans="1:15" ht="11.25" customHeight="1">
      <c r="A41" s="5"/>
      <c r="B41" s="5"/>
      <c r="C41" s="93"/>
      <c r="D41" s="27"/>
      <c r="E41" s="27"/>
      <c r="F41" s="87"/>
      <c r="G41" s="187" t="s">
        <v>101</v>
      </c>
      <c r="H41" s="187"/>
      <c r="I41" s="187"/>
      <c r="J41" s="41">
        <v>9.5</v>
      </c>
      <c r="K41" s="188" t="s">
        <v>34</v>
      </c>
      <c r="L41" s="189"/>
      <c r="M41" s="190" t="s">
        <v>102</v>
      </c>
      <c r="N41" s="191"/>
    </row>
    <row r="42" spans="1:15" ht="10.5" customHeight="1">
      <c r="A42" s="5"/>
      <c r="B42" s="5"/>
      <c r="C42" s="93"/>
      <c r="D42" s="27"/>
      <c r="E42" s="27"/>
      <c r="F42" s="87"/>
      <c r="G42" s="187" t="s">
        <v>103</v>
      </c>
      <c r="H42" s="187"/>
      <c r="I42" s="187"/>
      <c r="J42" s="96">
        <f>J40/J41</f>
        <v>48.421052631578945</v>
      </c>
      <c r="K42" s="188" t="s">
        <v>35</v>
      </c>
      <c r="L42" s="189"/>
      <c r="M42" s="190">
        <f>310*4</f>
        <v>1240</v>
      </c>
      <c r="N42" s="191"/>
    </row>
    <row r="43" spans="1:15" ht="15" customHeight="1">
      <c r="A43" s="5"/>
      <c r="B43" s="5"/>
      <c r="C43" s="93"/>
      <c r="D43" s="27"/>
      <c r="E43" s="27"/>
      <c r="F43" s="87"/>
      <c r="G43" s="187" t="s">
        <v>104</v>
      </c>
      <c r="H43" s="187"/>
      <c r="I43" s="187"/>
      <c r="J43" s="97">
        <v>22</v>
      </c>
      <c r="K43" s="98"/>
      <c r="L43" s="89" t="s">
        <v>30</v>
      </c>
      <c r="M43" s="192">
        <f>J42*J43</f>
        <v>1065.2631578947369</v>
      </c>
      <c r="N43" s="193"/>
    </row>
    <row r="44" spans="1:15" ht="11.25" customHeight="1">
      <c r="A44" s="5"/>
      <c r="B44" s="5"/>
      <c r="C44" s="93"/>
      <c r="D44" s="27"/>
      <c r="E44" s="27"/>
      <c r="F44" s="87"/>
      <c r="G44" s="87"/>
      <c r="H44" s="6"/>
      <c r="I44" s="90"/>
      <c r="K44" s="183" t="s">
        <v>38</v>
      </c>
      <c r="L44" s="183"/>
      <c r="M44" s="184">
        <f>230*2</f>
        <v>460</v>
      </c>
      <c r="N44" s="185"/>
    </row>
    <row r="45" spans="1:15">
      <c r="A45" s="5"/>
      <c r="B45" s="99"/>
      <c r="C45" s="93"/>
      <c r="D45" s="27"/>
      <c r="E45" s="27"/>
      <c r="F45" s="87"/>
      <c r="G45" s="87"/>
      <c r="H45" s="41"/>
      <c r="I45" s="41"/>
      <c r="J45" s="37"/>
      <c r="K45" s="37"/>
      <c r="L45" s="89" t="s">
        <v>105</v>
      </c>
      <c r="M45" s="184">
        <f>250*10</f>
        <v>2500</v>
      </c>
      <c r="N45" s="185"/>
    </row>
    <row r="46" spans="1:15">
      <c r="A46" s="5"/>
      <c r="B46" s="99"/>
      <c r="C46" s="27"/>
      <c r="D46" s="27"/>
      <c r="E46" s="100"/>
      <c r="F46" s="194"/>
      <c r="G46" s="194"/>
      <c r="H46" s="89"/>
      <c r="I46" s="89"/>
      <c r="J46" s="101"/>
      <c r="K46" s="188" t="s">
        <v>106</v>
      </c>
      <c r="L46" s="188" t="s">
        <v>106</v>
      </c>
      <c r="M46" s="184">
        <v>0</v>
      </c>
      <c r="N46" s="185"/>
      <c r="O46" s="42"/>
    </row>
    <row r="47" spans="1:15">
      <c r="A47" s="5"/>
      <c r="B47" s="99"/>
      <c r="C47" s="27"/>
      <c r="D47" s="27"/>
      <c r="E47" s="100"/>
      <c r="F47" s="194"/>
      <c r="G47" s="194"/>
      <c r="H47" s="89"/>
      <c r="I47" s="89"/>
      <c r="J47" s="89"/>
      <c r="K47" s="188" t="s">
        <v>43</v>
      </c>
      <c r="L47" s="188"/>
      <c r="M47" s="192">
        <f>SUM(M40:N46)</f>
        <v>19409.603157894737</v>
      </c>
      <c r="N47" s="193"/>
    </row>
    <row r="48" spans="1:15">
      <c r="A48" s="5"/>
      <c r="B48" s="99"/>
      <c r="C48" s="27"/>
      <c r="D48" s="27"/>
      <c r="E48" s="100"/>
      <c r="F48" s="194"/>
      <c r="G48" s="194"/>
      <c r="H48" s="89"/>
      <c r="I48" s="89"/>
      <c r="J48" s="89"/>
      <c r="M48" s="184"/>
      <c r="N48" s="185"/>
    </row>
    <row r="49" spans="1:15">
      <c r="A49" s="5"/>
      <c r="B49" s="99"/>
      <c r="C49" s="102"/>
      <c r="D49" s="27"/>
      <c r="E49" s="100"/>
      <c r="F49" s="194"/>
      <c r="G49" s="194"/>
      <c r="H49" s="89"/>
      <c r="I49" s="89"/>
      <c r="J49" s="89"/>
      <c r="M49" s="195"/>
      <c r="N49" s="196"/>
    </row>
    <row r="50" spans="1:15">
      <c r="A50" s="5"/>
      <c r="B50" s="103" t="s">
        <v>46</v>
      </c>
      <c r="C50" s="34"/>
      <c r="D50" s="34"/>
      <c r="E50" s="34"/>
      <c r="F50" s="34"/>
      <c r="G50" s="35"/>
      <c r="H50" s="89"/>
      <c r="I50" s="89"/>
      <c r="J50" s="89"/>
      <c r="K50" s="6"/>
      <c r="L50" s="92"/>
      <c r="M50" s="43"/>
      <c r="N50" s="44"/>
    </row>
    <row r="51" spans="1:15">
      <c r="A51" s="5"/>
      <c r="B51" s="104"/>
      <c r="C51" s="48"/>
      <c r="D51" s="48"/>
      <c r="E51" s="48"/>
      <c r="F51" s="48"/>
      <c r="G51" s="36"/>
      <c r="H51" s="6"/>
      <c r="N51" s="13"/>
    </row>
    <row r="52" spans="1:15">
      <c r="A52" s="5"/>
      <c r="B52" s="105"/>
      <c r="C52" s="48"/>
      <c r="D52" s="48"/>
      <c r="E52" s="48"/>
      <c r="F52" s="48"/>
      <c r="G52" s="36"/>
      <c r="H52" s="6"/>
      <c r="N52" s="13"/>
    </row>
    <row r="53" spans="1:15">
      <c r="A53" s="5"/>
      <c r="B53" s="105"/>
      <c r="C53" s="48"/>
      <c r="D53" s="48"/>
      <c r="E53" s="48"/>
      <c r="F53" s="48"/>
      <c r="G53" s="36"/>
      <c r="H53" s="6"/>
      <c r="N53" s="13"/>
    </row>
    <row r="54" spans="1:15">
      <c r="A54" s="5"/>
      <c r="B54" s="105"/>
      <c r="C54" s="48"/>
      <c r="D54" s="48"/>
      <c r="E54" s="48"/>
      <c r="F54" s="48"/>
      <c r="G54" s="36"/>
      <c r="H54" s="51"/>
      <c r="N54" s="13"/>
    </row>
    <row r="55" spans="1:15">
      <c r="A55" s="5"/>
      <c r="B55" s="105"/>
      <c r="C55" s="26"/>
      <c r="D55" s="26"/>
      <c r="E55" s="26"/>
      <c r="F55" s="26"/>
      <c r="G55" s="106"/>
      <c r="H55" s="6"/>
      <c r="N55" s="13"/>
    </row>
    <row r="56" spans="1:15">
      <c r="A56" s="5"/>
      <c r="B56" s="105"/>
      <c r="C56" s="26"/>
      <c r="D56" s="26"/>
      <c r="E56" s="26"/>
      <c r="F56" s="26"/>
      <c r="G56" s="106"/>
      <c r="H56" s="6"/>
      <c r="N56" s="13"/>
    </row>
    <row r="57" spans="1:15">
      <c r="A57" s="5"/>
      <c r="B57" s="105"/>
      <c r="C57" s="26"/>
      <c r="D57" s="26"/>
      <c r="E57" s="26"/>
      <c r="F57" s="26"/>
      <c r="G57" s="106"/>
      <c r="H57" s="6"/>
      <c r="N57" s="13"/>
    </row>
    <row r="58" spans="1:15">
      <c r="A58" s="5"/>
      <c r="B58" s="197" t="s">
        <v>51</v>
      </c>
      <c r="C58" s="113"/>
      <c r="D58" s="113"/>
      <c r="E58" s="113"/>
      <c r="F58" s="113"/>
      <c r="G58" s="113"/>
      <c r="H58" s="6"/>
      <c r="I58" s="198" t="s">
        <v>52</v>
      </c>
      <c r="J58" s="198"/>
      <c r="K58" s="198"/>
      <c r="L58" s="198"/>
      <c r="M58" s="198"/>
      <c r="N58" s="199"/>
    </row>
    <row r="59" spans="1:15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8"/>
    </row>
    <row r="60" spans="1:15" ht="11.25" hidden="1" customHeight="1">
      <c r="A60" s="5"/>
      <c r="B60" s="131"/>
      <c r="C60" s="116"/>
      <c r="D60" s="116"/>
      <c r="E60" s="116"/>
      <c r="F60" s="116"/>
      <c r="G60" s="116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81" t="s">
        <v>53</v>
      </c>
      <c r="C61" s="115"/>
      <c r="D61" s="115"/>
      <c r="E61" s="115"/>
      <c r="F61" s="115"/>
      <c r="G61" s="115"/>
      <c r="H61" s="6"/>
      <c r="I61" s="115" t="s">
        <v>85</v>
      </c>
      <c r="J61" s="115"/>
      <c r="K61" s="115"/>
      <c r="L61" s="115"/>
      <c r="M61" s="115"/>
      <c r="N61" s="182"/>
      <c r="O61" s="6"/>
    </row>
    <row r="62" spans="1:15">
      <c r="A62" s="5"/>
      <c r="B62" s="131" t="s">
        <v>54</v>
      </c>
      <c r="C62" s="116"/>
      <c r="D62" s="116"/>
      <c r="E62" s="116"/>
      <c r="F62" s="116"/>
      <c r="G62" s="116"/>
      <c r="H62" s="6"/>
      <c r="I62" s="179" t="s">
        <v>54</v>
      </c>
      <c r="J62" s="179"/>
      <c r="K62" s="179"/>
      <c r="L62" s="179"/>
      <c r="M62" s="179"/>
      <c r="N62" s="180"/>
      <c r="O62" s="6"/>
    </row>
    <row r="63" spans="1:15" ht="26.25" customHeight="1">
      <c r="A63" s="5"/>
      <c r="B63" s="174" t="s">
        <v>55</v>
      </c>
      <c r="C63" s="175"/>
      <c r="D63" s="175"/>
      <c r="E63" s="175"/>
      <c r="F63" s="175"/>
      <c r="G63" s="175"/>
      <c r="H63" s="6"/>
      <c r="I63" s="175" t="s">
        <v>63</v>
      </c>
      <c r="J63" s="175"/>
      <c r="K63" s="175"/>
      <c r="L63" s="175"/>
      <c r="M63" s="175"/>
      <c r="N63" s="176"/>
      <c r="O63" s="6"/>
    </row>
    <row r="64" spans="1:15" ht="2.25" customHeight="1">
      <c r="A64" s="5"/>
      <c r="B64" s="131" t="s">
        <v>56</v>
      </c>
      <c r="C64" s="116"/>
      <c r="D64" s="116"/>
      <c r="E64" s="116"/>
      <c r="F64" s="116"/>
      <c r="G64" s="116"/>
      <c r="H64" s="6"/>
      <c r="I64" s="177" t="s">
        <v>80</v>
      </c>
      <c r="J64" s="177"/>
      <c r="K64" s="177"/>
      <c r="L64" s="177"/>
      <c r="M64" s="177"/>
      <c r="N64" s="178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59"/>
      <c r="B66" s="59"/>
      <c r="C66" s="60"/>
      <c r="D66" s="60"/>
      <c r="E66" s="60"/>
      <c r="F66" s="60"/>
      <c r="G66" s="60"/>
      <c r="H66" s="60"/>
      <c r="I66" s="60" t="s">
        <v>57</v>
      </c>
      <c r="J66" s="60">
        <v>7862</v>
      </c>
      <c r="K66" s="60"/>
      <c r="L66" s="61"/>
      <c r="M66" s="61"/>
      <c r="N66" s="63"/>
    </row>
    <row r="67" spans="1:14" ht="36" customHeight="1">
      <c r="N67" s="4" t="s">
        <v>58</v>
      </c>
    </row>
    <row r="487" spans="4:4">
      <c r="D487" s="64" t="s">
        <v>59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AZC 17</vt:lpstr>
      <vt:lpstr>AZC 13</vt:lpstr>
      <vt:lpstr>LGB 12</vt:lpstr>
      <vt:lpstr>AZC 11 </vt:lpstr>
      <vt:lpstr>LGB 10.1</vt:lpstr>
      <vt:lpstr>LGB 10</vt:lpstr>
      <vt:lpstr>ASM 9</vt:lpstr>
      <vt:lpstr>GAZS 8</vt:lpstr>
      <vt:lpstr>JMJM 7</vt:lpstr>
      <vt:lpstr>MDSHM 6</vt:lpstr>
      <vt:lpstr>MDSHM 5</vt:lpstr>
      <vt:lpstr>BIMO 4</vt:lpstr>
      <vt:lpstr>FJDDUDV 3</vt:lpstr>
      <vt:lpstr>AZC 2</vt:lpstr>
      <vt:lpstr>LGB 1</vt:lpstr>
      <vt:lpstr>'ASM 9'!Área_de_impresión</vt:lpstr>
      <vt:lpstr>'AZC 11 '!Área_de_impresión</vt:lpstr>
      <vt:lpstr>'AZC 13'!Área_de_impresión</vt:lpstr>
      <vt:lpstr>'AZC 17'!Área_de_impresión</vt:lpstr>
      <vt:lpstr>'AZC 2'!Área_de_impresión</vt:lpstr>
      <vt:lpstr>'BIMO 4'!Área_de_impresión</vt:lpstr>
      <vt:lpstr>'FJDDUDV 3'!Área_de_impresión</vt:lpstr>
      <vt:lpstr>'GAZS 8'!Área_de_impresión</vt:lpstr>
      <vt:lpstr>'JMJM 7'!Área_de_impresión</vt:lpstr>
      <vt:lpstr>'LGB 1'!Área_de_impresión</vt:lpstr>
      <vt:lpstr>'LGB 10'!Área_de_impresión</vt:lpstr>
      <vt:lpstr>'LGB 10.1'!Área_de_impresión</vt:lpstr>
      <vt:lpstr>'LGB 12'!Área_de_impresión</vt:lpstr>
      <vt:lpstr>'MDSHM 5'!Área_de_impresión</vt:lpstr>
      <vt:lpstr>'MDSHM 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2022-11-24T18:59:46Z</cp:lastPrinted>
  <dcterms:created xsi:type="dcterms:W3CDTF">2022-11-03T18:11:21Z</dcterms:created>
  <dcterms:modified xsi:type="dcterms:W3CDTF">2022-11-24T19:06:35Z</dcterms:modified>
</cp:coreProperties>
</file>